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8960" windowHeight="11580"/>
  </bookViews>
  <sheets>
    <sheet name="Felber cup 2017-2018" sheetId="1" r:id="rId1"/>
  </sheets>
  <definedNames>
    <definedName name="_xlnm._FilterDatabase" localSheetId="0" hidden="1">'Felber cup 2017-2018'!$Q$132:$Q$148</definedName>
  </definedNames>
  <calcPr calcId="145621"/>
</workbook>
</file>

<file path=xl/calcChain.xml><?xml version="1.0" encoding="utf-8"?>
<calcChain xmlns="http://schemas.openxmlformats.org/spreadsheetml/2006/main">
  <c r="K147" i="1" l="1"/>
  <c r="O148" i="1" l="1"/>
  <c r="O147" i="1"/>
  <c r="O146" i="1"/>
  <c r="O149" i="1" l="1"/>
  <c r="Q34" i="1" l="1"/>
  <c r="Q57" i="1" l="1"/>
  <c r="R34" i="1"/>
  <c r="Q33" i="1"/>
  <c r="Q86" i="1" l="1"/>
  <c r="R57" i="1"/>
  <c r="Q56" i="1"/>
  <c r="R33" i="1"/>
  <c r="O145" i="1"/>
  <c r="Q117" i="1" l="1"/>
  <c r="R86" i="1"/>
  <c r="Q85" i="1"/>
  <c r="R56" i="1"/>
  <c r="O144" i="1"/>
  <c r="O143" i="1"/>
  <c r="O142" i="1"/>
  <c r="O141" i="1"/>
  <c r="O140" i="1"/>
  <c r="O139" i="1"/>
  <c r="O138" i="1"/>
  <c r="O137" i="1"/>
  <c r="O136" i="1"/>
  <c r="O135" i="1"/>
  <c r="O134" i="1"/>
  <c r="O133" i="1"/>
  <c r="Q32" i="1"/>
  <c r="Q31" i="1"/>
  <c r="Q30" i="1"/>
  <c r="Q29" i="1"/>
  <c r="R29" i="1" s="1"/>
  <c r="Q28" i="1"/>
  <c r="Q27" i="1"/>
  <c r="Q26" i="1"/>
  <c r="Q25" i="1"/>
  <c r="Q24" i="1"/>
  <c r="Q23" i="1"/>
  <c r="Q22" i="1"/>
  <c r="Q21" i="1"/>
  <c r="Q20" i="1"/>
  <c r="Q19" i="1"/>
  <c r="Q18" i="1"/>
  <c r="Q17" i="1"/>
  <c r="Q41" i="1" s="1"/>
  <c r="O16" i="1"/>
  <c r="C40" i="1" s="1"/>
  <c r="M16" i="1"/>
  <c r="K16" i="1"/>
  <c r="I16" i="1"/>
  <c r="G16" i="1"/>
  <c r="E16" i="1"/>
  <c r="Q70" i="1" l="1"/>
  <c r="Q101" i="1" s="1"/>
  <c r="Q133" i="1" s="1"/>
  <c r="K133" i="1" s="1"/>
  <c r="R41" i="1"/>
  <c r="K149" i="1"/>
  <c r="M149" i="1" s="1"/>
  <c r="R117" i="1"/>
  <c r="Q149" i="1"/>
  <c r="Q116" i="1"/>
  <c r="R85" i="1"/>
  <c r="Q55" i="1"/>
  <c r="R55" i="1" s="1"/>
  <c r="R32" i="1"/>
  <c r="Q54" i="1"/>
  <c r="R31" i="1"/>
  <c r="Q53" i="1"/>
  <c r="R30" i="1"/>
  <c r="Q52" i="1"/>
  <c r="R28" i="1"/>
  <c r="Q51" i="1"/>
  <c r="R27" i="1"/>
  <c r="Q50" i="1"/>
  <c r="R26" i="1"/>
  <c r="Q49" i="1"/>
  <c r="R25" i="1"/>
  <c r="Q48" i="1"/>
  <c r="Q47" i="1"/>
  <c r="R23" i="1"/>
  <c r="Q46" i="1"/>
  <c r="R22" i="1"/>
  <c r="Q45" i="1"/>
  <c r="R21" i="1"/>
  <c r="Q44" i="1"/>
  <c r="R20" i="1"/>
  <c r="Q43" i="1"/>
  <c r="R19" i="1"/>
  <c r="Q42" i="1"/>
  <c r="R18" i="1"/>
  <c r="O40" i="1"/>
  <c r="C69" i="1" s="1"/>
  <c r="G40" i="1"/>
  <c r="M40" i="1"/>
  <c r="E40" i="1"/>
  <c r="I40" i="1"/>
  <c r="K40" i="1"/>
  <c r="Q148" i="1" l="1"/>
  <c r="R116" i="1"/>
  <c r="K148" i="1"/>
  <c r="M148" i="1" s="1"/>
  <c r="Q84" i="1"/>
  <c r="Q83" i="1"/>
  <c r="R54" i="1"/>
  <c r="Q82" i="1"/>
  <c r="R53" i="1"/>
  <c r="Q81" i="1"/>
  <c r="R52" i="1"/>
  <c r="Q80" i="1"/>
  <c r="R51" i="1"/>
  <c r="Q79" i="1"/>
  <c r="R50" i="1"/>
  <c r="Q78" i="1"/>
  <c r="R49" i="1"/>
  <c r="Q77" i="1"/>
  <c r="Q76" i="1"/>
  <c r="R47" i="1"/>
  <c r="Q75" i="1"/>
  <c r="R46" i="1"/>
  <c r="Q74" i="1"/>
  <c r="R45" i="1"/>
  <c r="Q73" i="1"/>
  <c r="R44" i="1"/>
  <c r="Q72" i="1"/>
  <c r="R43" i="1"/>
  <c r="Q71" i="1"/>
  <c r="R42" i="1"/>
  <c r="K69" i="1"/>
  <c r="M69" i="1"/>
  <c r="I69" i="1"/>
  <c r="O69" i="1"/>
  <c r="C100" i="1" s="1"/>
  <c r="G69" i="1"/>
  <c r="E69" i="1"/>
  <c r="Q115" i="1" l="1"/>
  <c r="R84" i="1"/>
  <c r="Q114" i="1"/>
  <c r="R83" i="1"/>
  <c r="Q113" i="1"/>
  <c r="R82" i="1"/>
  <c r="Q112" i="1"/>
  <c r="R81" i="1"/>
  <c r="Q111" i="1"/>
  <c r="R80" i="1"/>
  <c r="Q110" i="1"/>
  <c r="R79" i="1"/>
  <c r="Q109" i="1"/>
  <c r="R78" i="1"/>
  <c r="Q108" i="1"/>
  <c r="R77" i="1"/>
  <c r="Q107" i="1"/>
  <c r="R76" i="1"/>
  <c r="Q106" i="1"/>
  <c r="R75" i="1"/>
  <c r="Q105" i="1"/>
  <c r="R74" i="1"/>
  <c r="Q104" i="1"/>
  <c r="R73" i="1"/>
  <c r="Q103" i="1"/>
  <c r="R72" i="1"/>
  <c r="Q102" i="1"/>
  <c r="R71" i="1"/>
  <c r="M100" i="1"/>
  <c r="E100" i="1"/>
  <c r="K100" i="1"/>
  <c r="O100" i="1"/>
  <c r="C132" i="1" s="1"/>
  <c r="E132" i="1" s="1"/>
  <c r="G132" i="1" s="1"/>
  <c r="I100" i="1"/>
  <c r="G100" i="1"/>
  <c r="Q134" i="1" l="1"/>
  <c r="K134" i="1" s="1"/>
  <c r="M134" i="1" s="1"/>
  <c r="R102" i="1"/>
  <c r="Q136" i="1"/>
  <c r="K136" i="1" s="1"/>
  <c r="M136" i="1" s="1"/>
  <c r="R104" i="1"/>
  <c r="Q138" i="1"/>
  <c r="K138" i="1" s="1"/>
  <c r="M138" i="1" s="1"/>
  <c r="R106" i="1"/>
  <c r="Q140" i="1"/>
  <c r="K140" i="1" s="1"/>
  <c r="M140" i="1" s="1"/>
  <c r="R108" i="1"/>
  <c r="Q142" i="1"/>
  <c r="K142" i="1" s="1"/>
  <c r="M142" i="1" s="1"/>
  <c r="R110" i="1"/>
  <c r="Q144" i="1"/>
  <c r="K144" i="1" s="1"/>
  <c r="M144" i="1" s="1"/>
  <c r="R112" i="1"/>
  <c r="Q146" i="1"/>
  <c r="K146" i="1" s="1"/>
  <c r="M146" i="1" s="1"/>
  <c r="R114" i="1"/>
  <c r="Q135" i="1"/>
  <c r="K135" i="1" s="1"/>
  <c r="M135" i="1" s="1"/>
  <c r="R103" i="1"/>
  <c r="Q137" i="1"/>
  <c r="K137" i="1" s="1"/>
  <c r="M137" i="1" s="1"/>
  <c r="R105" i="1"/>
  <c r="Q139" i="1"/>
  <c r="K139" i="1" s="1"/>
  <c r="M139" i="1" s="1"/>
  <c r="R107" i="1"/>
  <c r="Q141" i="1"/>
  <c r="K141" i="1" s="1"/>
  <c r="M141" i="1" s="1"/>
  <c r="R109" i="1"/>
  <c r="Q143" i="1"/>
  <c r="K143" i="1" s="1"/>
  <c r="M143" i="1" s="1"/>
  <c r="R111" i="1"/>
  <c r="Q145" i="1"/>
  <c r="K145" i="1" s="1"/>
  <c r="M145" i="1" s="1"/>
  <c r="R113" i="1"/>
  <c r="Q147" i="1"/>
  <c r="R115" i="1"/>
  <c r="M147" i="1"/>
</calcChain>
</file>

<file path=xl/sharedStrings.xml><?xml version="1.0" encoding="utf-8"?>
<sst xmlns="http://schemas.openxmlformats.org/spreadsheetml/2006/main" count="104" uniqueCount="26">
  <si>
    <t>PODZIM</t>
  </si>
  <si>
    <t>BODY</t>
  </si>
  <si>
    <t>John</t>
  </si>
  <si>
    <t xml:space="preserve">Milan </t>
  </si>
  <si>
    <t>Šebos</t>
  </si>
  <si>
    <t>Martin H.</t>
  </si>
  <si>
    <t>Zmajkl</t>
  </si>
  <si>
    <t>Nessák</t>
  </si>
  <si>
    <t>Štulpík P.</t>
  </si>
  <si>
    <t>Štulpík J.</t>
  </si>
  <si>
    <t>Filip</t>
  </si>
  <si>
    <t>Martin Z</t>
  </si>
  <si>
    <t>Pepa B</t>
  </si>
  <si>
    <t>Bačus</t>
  </si>
  <si>
    <t>Robert</t>
  </si>
  <si>
    <t>Christy</t>
  </si>
  <si>
    <t>Ivoš</t>
  </si>
  <si>
    <t>Míra</t>
  </si>
  <si>
    <t>zima</t>
  </si>
  <si>
    <t>jaro</t>
  </si>
  <si>
    <t>celkem bodů</t>
  </si>
  <si>
    <t>průměr</t>
  </si>
  <si>
    <t>účast</t>
  </si>
  <si>
    <t>Sejto</t>
  </si>
  <si>
    <t>Mira Nek</t>
  </si>
  <si>
    <t>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</si>
</sst>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1">
    <font>
      <sz val="10"/>
      <color rgb="FF000000"/>
      <name val="Arial"/>
      <charset val="1"/>
    </font>
    <font>
      <b/>
      <sz val="10"/>
      <color rgb="FFFFFFFF"/>
      <name val="Arial"/>
      <charset val="1"/>
    </font>
    <font>
      <b/>
      <sz val="10"/>
      <color rgb="FFFFFFFF"/>
      <name val="Bodoni MT Black"/>
      <charset val="1"/>
    </font>
    <font>
      <b/>
      <sz val="10"/>
      <color rgb="FFFFFF00"/>
      <name val="Bodoni MT Black"/>
      <charset val="1"/>
    </font>
    <font>
      <b/>
      <sz val="10"/>
      <color rgb="FF33CCCC"/>
      <name val="Bodoni MT Black"/>
      <charset val="1"/>
    </font>
    <font>
      <b/>
      <sz val="10"/>
      <color rgb="FF003366"/>
      <name val="Aharoni"/>
      <charset val="1"/>
    </font>
    <font>
      <b/>
      <sz val="10"/>
      <color rgb="FF33CCCC"/>
      <name val="Aharoni"/>
      <charset val="1"/>
    </font>
    <font>
      <b/>
      <sz val="10"/>
      <color rgb="FFFFFF00"/>
      <name val="Aharoni"/>
      <charset val="1"/>
    </font>
    <font>
      <b/>
      <sz val="10"/>
      <color rgb="FF002060"/>
      <name val="Aharoni"/>
      <charset val="1"/>
    </font>
    <font>
      <b/>
      <sz val="10"/>
      <color rgb="FF000000"/>
      <name val="Bernard MT Condensed"/>
      <charset val="1"/>
    </font>
    <font>
      <b/>
      <sz val="10"/>
      <color rgb="FF0000FF"/>
      <name val="Comic Sans MS"/>
      <charset val="1"/>
    </font>
    <font>
      <b/>
      <sz val="10"/>
      <color rgb="FF000000"/>
      <name val="Arial"/>
      <charset val="1"/>
    </font>
    <font>
      <b/>
      <sz val="10"/>
      <color rgb="FF000000"/>
      <name val="Comic Sans MS"/>
      <charset val="1"/>
    </font>
    <font>
      <b/>
      <sz val="10"/>
      <color rgb="FF33CCCC"/>
      <name val="Arial"/>
      <charset val="1"/>
    </font>
    <font>
      <b/>
      <sz val="10"/>
      <color rgb="FFFF0000"/>
      <name val="Arial"/>
      <charset val="1"/>
    </font>
    <font>
      <b/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0000FF"/>
      <name val="Comic Sans MS"/>
      <family val="4"/>
      <charset val="238"/>
    </font>
    <font>
      <b/>
      <sz val="10"/>
      <color theme="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rgb="FF00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rgb="FFFF660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333399"/>
        <bgColor rgb="FF000000"/>
      </patternFill>
    </fill>
    <fill>
      <patternFill patternType="solid">
        <fgColor rgb="FFFF00FF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CCCCFF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00FF0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FF33CC"/>
        <bgColor rgb="FF000000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2" borderId="1" xfId="0" applyNumberFormat="1" applyFont="1" applyFill="1" applyBorder="1" applyAlignment="1">
      <alignment horizontal="center"/>
    </xf>
    <xf numFmtId="0" fontId="1" fillId="3" borderId="0" xfId="0" applyNumberFormat="1" applyFont="1" applyFill="1" applyBorder="1" applyAlignment="1">
      <alignment horizontal="center"/>
    </xf>
    <xf numFmtId="0" fontId="2" fillId="4" borderId="1" xfId="0" applyNumberFormat="1" applyFont="1" applyFill="1" applyBorder="1" applyAlignment="1">
      <alignment horizontal="center"/>
    </xf>
    <xf numFmtId="0" fontId="4" fillId="6" borderId="1" xfId="0" applyNumberFormat="1" applyFont="1" applyFill="1" applyBorder="1" applyAlignment="1">
      <alignment horizontal="center"/>
    </xf>
    <xf numFmtId="14" fontId="5" fillId="7" borderId="1" xfId="0" applyNumberFormat="1" applyFont="1" applyFill="1" applyBorder="1" applyAlignment="1">
      <alignment horizontal="center"/>
    </xf>
    <xf numFmtId="14" fontId="6" fillId="8" borderId="1" xfId="0" applyNumberFormat="1" applyFont="1" applyFill="1" applyBorder="1" applyAlignment="1">
      <alignment horizontal="center"/>
    </xf>
    <xf numFmtId="14" fontId="7" fillId="7" borderId="1" xfId="0" applyNumberFormat="1" applyFont="1" applyFill="1" applyBorder="1" applyAlignment="1">
      <alignment horizontal="center"/>
    </xf>
    <xf numFmtId="14" fontId="8" fillId="7" borderId="1" xfId="0" applyNumberFormat="1" applyFont="1" applyFill="1" applyBorder="1" applyAlignment="1">
      <alignment horizontal="center"/>
    </xf>
    <xf numFmtId="0" fontId="9" fillId="9" borderId="1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/>
    <xf numFmtId="0" fontId="11" fillId="0" borderId="0" xfId="0" applyNumberFormat="1" applyFont="1" applyFill="1" applyBorder="1" applyAlignment="1"/>
    <xf numFmtId="0" fontId="12" fillId="10" borderId="1" xfId="0" applyNumberFormat="1" applyFont="1" applyFill="1" applyBorder="1" applyAlignment="1"/>
    <xf numFmtId="14" fontId="11" fillId="7" borderId="1" xfId="0" applyNumberFormat="1" applyFont="1" applyFill="1" applyBorder="1" applyAlignment="1">
      <alignment horizontal="center"/>
    </xf>
    <xf numFmtId="14" fontId="13" fillId="8" borderId="1" xfId="0" applyNumberFormat="1" applyFont="1" applyFill="1" applyBorder="1" applyAlignment="1">
      <alignment horizontal="center"/>
    </xf>
    <xf numFmtId="16" fontId="11" fillId="10" borderId="1" xfId="0" applyNumberFormat="1" applyFont="1" applyFill="1" applyBorder="1" applyAlignment="1">
      <alignment horizontal="center"/>
    </xf>
    <xf numFmtId="0" fontId="10" fillId="11" borderId="1" xfId="0" applyNumberFormat="1" applyFont="1" applyFill="1" applyBorder="1" applyAlignment="1"/>
    <xf numFmtId="0" fontId="11" fillId="12" borderId="1" xfId="0" applyNumberFormat="1" applyFont="1" applyFill="1" applyBorder="1" applyAlignment="1">
      <alignment horizontal="center"/>
    </xf>
    <xf numFmtId="0" fontId="11" fillId="8" borderId="1" xfId="0" applyNumberFormat="1" applyFont="1" applyFill="1" applyBorder="1" applyAlignment="1">
      <alignment horizontal="center"/>
    </xf>
    <xf numFmtId="0" fontId="11" fillId="13" borderId="1" xfId="0" applyNumberFormat="1" applyFont="1" applyFill="1" applyBorder="1" applyAlignment="1">
      <alignment horizontal="center"/>
    </xf>
    <xf numFmtId="0" fontId="11" fillId="0" borderId="0" xfId="0" applyNumberFormat="1" applyFont="1" applyFill="1" applyBorder="1" applyAlignment="1">
      <alignment horizontal="left"/>
    </xf>
    <xf numFmtId="0" fontId="11" fillId="3" borderId="0" xfId="0" applyNumberFormat="1" applyFont="1" applyFill="1" applyBorder="1" applyAlignment="1">
      <alignment horizontal="center"/>
    </xf>
    <xf numFmtId="0" fontId="14" fillId="3" borderId="0" xfId="0" applyNumberFormat="1" applyFont="1" applyFill="1" applyBorder="1" applyAlignment="1">
      <alignment horizontal="center"/>
    </xf>
    <xf numFmtId="0" fontId="14" fillId="13" borderId="1" xfId="0" applyNumberFormat="1" applyFont="1" applyFill="1" applyBorder="1" applyAlignment="1">
      <alignment horizontal="center"/>
    </xf>
    <xf numFmtId="0" fontId="14" fillId="8" borderId="1" xfId="0" applyNumberFormat="1" applyFont="1" applyFill="1" applyBorder="1" applyAlignment="1">
      <alignment horizontal="center"/>
    </xf>
    <xf numFmtId="0" fontId="14" fillId="12" borderId="1" xfId="0" applyNumberFormat="1" applyFont="1" applyFill="1" applyBorder="1" applyAlignment="1">
      <alignment horizontal="center"/>
    </xf>
    <xf numFmtId="0" fontId="10" fillId="3" borderId="0" xfId="0" applyNumberFormat="1" applyFont="1" applyFill="1" applyBorder="1" applyAlignment="1"/>
    <xf numFmtId="0" fontId="13" fillId="3" borderId="0" xfId="0" applyNumberFormat="1" applyFont="1" applyFill="1" applyBorder="1" applyAlignment="1">
      <alignment horizontal="center"/>
    </xf>
    <xf numFmtId="14" fontId="7" fillId="8" borderId="1" xfId="0" applyNumberFormat="1" applyFont="1" applyFill="1" applyBorder="1" applyAlignment="1">
      <alignment horizontal="center"/>
    </xf>
    <xf numFmtId="0" fontId="13" fillId="6" borderId="1" xfId="0" applyNumberFormat="1" applyFont="1" applyFill="1" applyBorder="1" applyAlignment="1">
      <alignment horizontal="center"/>
    </xf>
    <xf numFmtId="0" fontId="13" fillId="14" borderId="1" xfId="0" applyNumberFormat="1" applyFont="1" applyFill="1" applyBorder="1" applyAlignment="1">
      <alignment horizontal="center"/>
    </xf>
    <xf numFmtId="0" fontId="15" fillId="13" borderId="1" xfId="0" applyNumberFormat="1" applyFont="1" applyFill="1" applyBorder="1" applyAlignment="1">
      <alignment horizontal="center"/>
    </xf>
    <xf numFmtId="0" fontId="15" fillId="8" borderId="1" xfId="0" applyNumberFormat="1" applyFont="1" applyFill="1" applyBorder="1" applyAlignment="1">
      <alignment horizontal="center"/>
    </xf>
    <xf numFmtId="0" fontId="15" fillId="12" borderId="1" xfId="0" applyNumberFormat="1" applyFont="1" applyFill="1" applyBorder="1" applyAlignment="1">
      <alignment horizontal="center"/>
    </xf>
    <xf numFmtId="0" fontId="16" fillId="12" borderId="1" xfId="0" applyNumberFormat="1" applyFont="1" applyFill="1" applyBorder="1" applyAlignment="1">
      <alignment horizontal="center"/>
    </xf>
    <xf numFmtId="0" fontId="16" fillId="8" borderId="1" xfId="0" applyNumberFormat="1" applyFont="1" applyFill="1" applyBorder="1" applyAlignment="1">
      <alignment horizontal="center"/>
    </xf>
    <xf numFmtId="0" fontId="17" fillId="11" borderId="1" xfId="0" applyNumberFormat="1" applyFont="1" applyFill="1" applyBorder="1" applyAlignment="1"/>
    <xf numFmtId="0" fontId="16" fillId="13" borderId="1" xfId="0" applyNumberFormat="1" applyFont="1" applyFill="1" applyBorder="1" applyAlignment="1">
      <alignment horizontal="center"/>
    </xf>
    <xf numFmtId="0" fontId="17" fillId="11" borderId="2" xfId="0" applyNumberFormat="1" applyFont="1" applyFill="1" applyBorder="1" applyAlignment="1"/>
    <xf numFmtId="0" fontId="11" fillId="8" borderId="2" xfId="0" applyNumberFormat="1" applyFont="1" applyFill="1" applyBorder="1" applyAlignment="1">
      <alignment horizontal="center"/>
    </xf>
    <xf numFmtId="0" fontId="14" fillId="13" borderId="2" xfId="0" applyNumberFormat="1" applyFont="1" applyFill="1" applyBorder="1" applyAlignment="1">
      <alignment horizontal="center"/>
    </xf>
    <xf numFmtId="0" fontId="14" fillId="8" borderId="2" xfId="0" applyNumberFormat="1" applyFont="1" applyFill="1" applyBorder="1" applyAlignment="1">
      <alignment horizontal="center"/>
    </xf>
    <xf numFmtId="0" fontId="14" fillId="12" borderId="2" xfId="0" applyNumberFormat="1" applyFont="1" applyFill="1" applyBorder="1" applyAlignment="1">
      <alignment horizontal="center"/>
    </xf>
    <xf numFmtId="0" fontId="17" fillId="11" borderId="3" xfId="0" applyNumberFormat="1" applyFont="1" applyFill="1" applyBorder="1" applyAlignment="1"/>
    <xf numFmtId="0" fontId="13" fillId="6" borderId="2" xfId="0" applyNumberFormat="1" applyFont="1" applyFill="1" applyBorder="1" applyAlignment="1">
      <alignment horizontal="center"/>
    </xf>
    <xf numFmtId="0" fontId="2" fillId="4" borderId="2" xfId="0" applyNumberFormat="1" applyFont="1" applyFill="1" applyBorder="1" applyAlignment="1">
      <alignment horizontal="center"/>
    </xf>
    <xf numFmtId="0" fontId="4" fillId="6" borderId="2" xfId="0" applyNumberFormat="1" applyFont="1" applyFill="1" applyBorder="1" applyAlignment="1">
      <alignment horizontal="center"/>
    </xf>
    <xf numFmtId="0" fontId="9" fillId="9" borderId="2" xfId="0" applyNumberFormat="1" applyFont="1" applyFill="1" applyBorder="1" applyAlignment="1">
      <alignment horizontal="center"/>
    </xf>
    <xf numFmtId="0" fontId="13" fillId="14" borderId="2" xfId="0" applyNumberFormat="1" applyFont="1" applyFill="1" applyBorder="1" applyAlignment="1">
      <alignment horizontal="center"/>
    </xf>
    <xf numFmtId="0" fontId="15" fillId="8" borderId="3" xfId="0" applyNumberFormat="1" applyFont="1" applyFill="1" applyBorder="1" applyAlignment="1">
      <alignment horizontal="center"/>
    </xf>
    <xf numFmtId="0" fontId="16" fillId="12" borderId="3" xfId="0" applyNumberFormat="1" applyFont="1" applyFill="1" applyBorder="1" applyAlignment="1">
      <alignment horizontal="center"/>
    </xf>
    <xf numFmtId="0" fontId="16" fillId="8" borderId="3" xfId="0" applyNumberFormat="1" applyFont="1" applyFill="1" applyBorder="1" applyAlignment="1">
      <alignment horizontal="center"/>
    </xf>
    <xf numFmtId="0" fontId="15" fillId="13" borderId="3" xfId="0" applyNumberFormat="1" applyFont="1" applyFill="1" applyBorder="1" applyAlignment="1">
      <alignment horizontal="center"/>
    </xf>
    <xf numFmtId="0" fontId="16" fillId="12" borderId="2" xfId="0" applyNumberFormat="1" applyFont="1" applyFill="1" applyBorder="1" applyAlignment="1">
      <alignment horizontal="center"/>
    </xf>
    <xf numFmtId="0" fontId="16" fillId="8" borderId="2" xfId="0" applyNumberFormat="1" applyFont="1" applyFill="1" applyBorder="1" applyAlignment="1">
      <alignment horizontal="center"/>
    </xf>
    <xf numFmtId="0" fontId="16" fillId="13" borderId="2" xfId="0" applyNumberFormat="1" applyFont="1" applyFill="1" applyBorder="1" applyAlignment="1">
      <alignment horizontal="center"/>
    </xf>
    <xf numFmtId="0" fontId="10" fillId="11" borderId="2" xfId="0" applyNumberFormat="1" applyFont="1" applyFill="1" applyBorder="1" applyAlignment="1"/>
    <xf numFmtId="0" fontId="11" fillId="12" borderId="2" xfId="0" applyNumberFormat="1" applyFont="1" applyFill="1" applyBorder="1" applyAlignment="1">
      <alignment horizontal="center"/>
    </xf>
    <xf numFmtId="0" fontId="15" fillId="8" borderId="2" xfId="0" applyNumberFormat="1" applyFont="1" applyFill="1" applyBorder="1" applyAlignment="1">
      <alignment horizontal="center"/>
    </xf>
    <xf numFmtId="0" fontId="15" fillId="12" borderId="2" xfId="0" applyNumberFormat="1" applyFont="1" applyFill="1" applyBorder="1" applyAlignment="1">
      <alignment horizontal="center"/>
    </xf>
    <xf numFmtId="0" fontId="14" fillId="12" borderId="4" xfId="0" applyNumberFormat="1" applyFont="1" applyFill="1" applyBorder="1" applyAlignment="1">
      <alignment horizontal="center"/>
    </xf>
    <xf numFmtId="0" fontId="14" fillId="8" borderId="4" xfId="0" applyNumberFormat="1" applyFont="1" applyFill="1" applyBorder="1" applyAlignment="1">
      <alignment horizontal="center"/>
    </xf>
    <xf numFmtId="0" fontId="16" fillId="13" borderId="4" xfId="0" applyNumberFormat="1" applyFont="1" applyFill="1" applyBorder="1" applyAlignment="1">
      <alignment horizontal="center"/>
    </xf>
    <xf numFmtId="0" fontId="16" fillId="8" borderId="4" xfId="0" applyNumberFormat="1" applyFont="1" applyFill="1" applyBorder="1" applyAlignment="1">
      <alignment horizontal="center"/>
    </xf>
    <xf numFmtId="0" fontId="11" fillId="12" borderId="4" xfId="0" applyNumberFormat="1" applyFont="1" applyFill="1" applyBorder="1" applyAlignment="1">
      <alignment horizontal="center"/>
    </xf>
    <xf numFmtId="0" fontId="11" fillId="8" borderId="4" xfId="0" applyNumberFormat="1" applyFont="1" applyFill="1" applyBorder="1" applyAlignment="1">
      <alignment horizontal="center"/>
    </xf>
    <xf numFmtId="0" fontId="11" fillId="13" borderId="4" xfId="0" applyNumberFormat="1" applyFont="1" applyFill="1" applyBorder="1" applyAlignment="1">
      <alignment horizontal="center"/>
    </xf>
    <xf numFmtId="0" fontId="15" fillId="13" borderId="4" xfId="0" applyNumberFormat="1" applyFont="1" applyFill="1" applyBorder="1" applyAlignment="1">
      <alignment horizontal="center"/>
    </xf>
    <xf numFmtId="0" fontId="15" fillId="8" borderId="4" xfId="0" applyNumberFormat="1" applyFont="1" applyFill="1" applyBorder="1" applyAlignment="1">
      <alignment horizontal="center"/>
    </xf>
    <xf numFmtId="0" fontId="15" fillId="12" borderId="4" xfId="0" applyNumberFormat="1" applyFont="1" applyFill="1" applyBorder="1" applyAlignment="1">
      <alignment horizontal="center"/>
    </xf>
    <xf numFmtId="0" fontId="17" fillId="11" borderId="4" xfId="0" applyNumberFormat="1" applyFont="1" applyFill="1" applyBorder="1" applyAlignment="1"/>
    <xf numFmtId="0" fontId="11" fillId="0" borderId="0" xfId="0" applyNumberFormat="1" applyFont="1" applyFill="1" applyBorder="1" applyAlignment="1">
      <alignment horizontal="center"/>
    </xf>
    <xf numFmtId="16" fontId="11" fillId="10" borderId="5" xfId="0" applyNumberFormat="1" applyFont="1" applyFill="1" applyBorder="1" applyAlignment="1">
      <alignment horizontal="center"/>
    </xf>
    <xf numFmtId="0" fontId="1" fillId="2" borderId="5" xfId="0" applyNumberFormat="1" applyFont="1" applyFill="1" applyBorder="1" applyAlignment="1">
      <alignment horizontal="center"/>
    </xf>
    <xf numFmtId="0" fontId="1" fillId="2" borderId="6" xfId="0" applyNumberFormat="1" applyFont="1" applyFill="1" applyBorder="1" applyAlignment="1">
      <alignment horizontal="center"/>
    </xf>
    <xf numFmtId="0" fontId="1" fillId="2" borderId="7" xfId="0" applyNumberFormat="1" applyFont="1" applyFill="1" applyBorder="1" applyAlignment="1">
      <alignment horizontal="center"/>
    </xf>
    <xf numFmtId="0" fontId="18" fillId="15" borderId="4" xfId="0" applyNumberFormat="1" applyFont="1" applyFill="1" applyBorder="1" applyAlignment="1">
      <alignment horizontal="center"/>
    </xf>
    <xf numFmtId="164" fontId="11" fillId="16" borderId="4" xfId="0" applyNumberFormat="1" applyFont="1" applyFill="1" applyBorder="1" applyAlignment="1">
      <alignment horizontal="center"/>
    </xf>
    <xf numFmtId="0" fontId="16" fillId="12" borderId="4" xfId="0" applyNumberFormat="1" applyFont="1" applyFill="1" applyBorder="1" applyAlignment="1">
      <alignment horizontal="center"/>
    </xf>
    <xf numFmtId="0" fontId="19" fillId="12" borderId="4" xfId="0" applyNumberFormat="1" applyFont="1" applyFill="1" applyBorder="1" applyAlignment="1">
      <alignment horizontal="center"/>
    </xf>
    <xf numFmtId="0" fontId="19" fillId="8" borderId="4" xfId="0" applyNumberFormat="1" applyFont="1" applyFill="1" applyBorder="1" applyAlignment="1">
      <alignment horizontal="center"/>
    </xf>
    <xf numFmtId="0" fontId="18" fillId="2" borderId="1" xfId="0" applyNumberFormat="1" applyFont="1" applyFill="1" applyBorder="1" applyAlignment="1">
      <alignment horizontal="center"/>
    </xf>
    <xf numFmtId="0" fontId="18" fillId="2" borderId="3" xfId="0" applyNumberFormat="1" applyFont="1" applyFill="1" applyBorder="1" applyAlignment="1">
      <alignment horizontal="center"/>
    </xf>
    <xf numFmtId="164" fontId="3" fillId="5" borderId="1" xfId="0" applyNumberFormat="1" applyFont="1" applyFill="1" applyBorder="1" applyAlignment="1">
      <alignment horizontal="center"/>
    </xf>
    <xf numFmtId="0" fontId="19" fillId="13" borderId="4" xfId="0" applyNumberFormat="1" applyFont="1" applyFill="1" applyBorder="1" applyAlignment="1">
      <alignment horizontal="center"/>
    </xf>
    <xf numFmtId="0" fontId="20" fillId="0" borderId="0" xfId="0" applyNumberFormat="1" applyFont="1" applyFill="1" applyBorder="1" applyAlignment="1"/>
    <xf numFmtId="0" fontId="19" fillId="13" borderId="1" xfId="0" applyNumberFormat="1" applyFont="1" applyFill="1" applyBorder="1" applyAlignment="1">
      <alignment horizontal="center"/>
    </xf>
    <xf numFmtId="0" fontId="19" fillId="8" borderId="1" xfId="0" applyNumberFormat="1" applyFont="1" applyFill="1" applyBorder="1" applyAlignment="1">
      <alignment horizontal="center"/>
    </xf>
    <xf numFmtId="0" fontId="19" fillId="12" borderId="1" xfId="0" applyNumberFormat="1" applyFont="1" applyFill="1" applyBorder="1" applyAlignment="1">
      <alignment horizontal="center"/>
    </xf>
    <xf numFmtId="0" fontId="16" fillId="13" borderId="1" xfId="0" applyNumberFormat="1" applyFont="1" applyFill="1" applyBorder="1" applyAlignment="1">
      <alignment horizontal="center" vertical="top"/>
    </xf>
    <xf numFmtId="0" fontId="16" fillId="13" borderId="3" xfId="0" applyNumberFormat="1" applyFont="1" applyFill="1" applyBorder="1" applyAlignment="1">
      <alignment horizontal="center"/>
    </xf>
    <xf numFmtId="0" fontId="15" fillId="13" borderId="2" xfId="0" applyNumberFormat="1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542925</xdr:colOff>
      <xdr:row>3</xdr:row>
      <xdr:rowOff>28575</xdr:rowOff>
    </xdr:from>
    <xdr:to>
      <xdr:col>12</xdr:col>
      <xdr:colOff>85725</xdr:colOff>
      <xdr:row>7</xdr:row>
      <xdr:rowOff>38100</xdr:rowOff>
    </xdr:to>
    <xdr:sp macro="" textlink="">
      <xdr:nvSpPr>
        <xdr:cNvPr id="2" name="TextBox 1"/>
        <xdr:cNvSpPr txBox="1"/>
      </xdr:nvSpPr>
      <xdr:spPr>
        <a:xfrm>
          <a:off x="0" y="0"/>
          <a:ext cx="1905000" cy="1905000"/>
        </a:xfrm>
        <a:prstGeom prst="rect">
          <a:avLst/>
        </a:prstGeom>
      </xdr:spPr>
      <xdr:txBody>
        <a:bodyPr vertOverflow="clip" horzOverflow="clip" wrap="square" rtlCol="0" anchor="t"/>
        <a:lstStyle/>
        <a:p>
          <a:pPr lvl="0" algn="ctr"/>
          <a:r>
            <a:rPr sz="3600">
              <a:solidFill>
                <a:srgbClr val="33CCFF"/>
              </a:solidFill>
            </a:rPr>
            <a:t>FELBER CUP</a:t>
          </a:r>
          <a:endParaRPr>
            <a:solidFill>
              <a:srgbClr val="000000"/>
            </a:solidFill>
          </a:endParaRPr>
        </a:p>
      </xdr:txBody>
    </xdr:sp>
    <xdr:clientData/>
  </xdr:twoCellAnchor>
  <xdr:twoCellAnchor>
    <xdr:from>
      <xdr:col>6</xdr:col>
      <xdr:colOff>542925</xdr:colOff>
      <xdr:row>7</xdr:row>
      <xdr:rowOff>114300</xdr:rowOff>
    </xdr:from>
    <xdr:to>
      <xdr:col>12</xdr:col>
      <xdr:colOff>123825</xdr:colOff>
      <xdr:row>11</xdr:row>
      <xdr:rowOff>38100</xdr:rowOff>
    </xdr:to>
    <xdr:sp macro="" textlink="">
      <xdr:nvSpPr>
        <xdr:cNvPr id="3" name="TextBox 2"/>
        <xdr:cNvSpPr txBox="1"/>
      </xdr:nvSpPr>
      <xdr:spPr>
        <a:xfrm>
          <a:off x="0" y="0"/>
          <a:ext cx="1905000" cy="1905000"/>
        </a:xfrm>
        <a:prstGeom prst="rect">
          <a:avLst/>
        </a:prstGeom>
        <a:solidFill>
          <a:sysClr val="window" lastClr="FFFFFF"/>
        </a:solidFill>
      </xdr:spPr>
      <xdr:txBody>
        <a:bodyPr vertOverflow="clip" horzOverflow="clip" wrap="square" rtlCol="0" anchor="t"/>
        <a:lstStyle/>
        <a:p>
          <a:pPr lvl="0" algn="ctr"/>
          <a:r>
            <a:rPr lang="cs-CZ" sz="3600"/>
            <a:t>2017-2018</a:t>
          </a:r>
          <a:endParaRPr>
            <a:solidFill>
              <a:srgbClr val="000000"/>
            </a:solidFill>
          </a:endParaRPr>
        </a:p>
      </xdr:txBody>
    </xdr:sp>
    <xdr:clientData/>
  </xdr:twoCellAnchor>
  <xdr:twoCellAnchor>
    <xdr:from>
      <xdr:col>1</xdr:col>
      <xdr:colOff>266700</xdr:colOff>
      <xdr:row>5</xdr:row>
      <xdr:rowOff>123825</xdr:rowOff>
    </xdr:from>
    <xdr:to>
      <xdr:col>2</xdr:col>
      <xdr:colOff>352425</xdr:colOff>
      <xdr:row>10</xdr:row>
      <xdr:rowOff>95250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5000" cy="1905000"/>
        </a:xfrm>
        <a:prstGeom prst="rect">
          <a:avLst/>
        </a:prstGeom>
      </xdr:spPr>
    </xdr:pic>
    <xdr:clientData/>
  </xdr:twoCellAnchor>
  <xdr:twoCellAnchor>
    <xdr:from>
      <xdr:col>16</xdr:col>
      <xdr:colOff>104775</xdr:colOff>
      <xdr:row>6</xdr:row>
      <xdr:rowOff>0</xdr:rowOff>
    </xdr:from>
    <xdr:to>
      <xdr:col>17</xdr:col>
      <xdr:colOff>9525</xdr:colOff>
      <xdr:row>10</xdr:row>
      <xdr:rowOff>133350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5000" cy="190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49"/>
  <sheetViews>
    <sheetView showGridLines="0" tabSelected="1" topLeftCell="B112" workbookViewId="0">
      <selection activeCell="K130" sqref="K130"/>
    </sheetView>
  </sheetViews>
  <sheetFormatPr defaultRowHeight="12.75"/>
  <cols>
    <col min="1" max="1" width="9.140625" style="11" hidden="1" customWidth="1"/>
    <col min="2" max="2" width="10.28515625" style="11" customWidth="1"/>
    <col min="3" max="3" width="10.42578125" style="11" customWidth="1"/>
    <col min="4" max="4" width="2.7109375" style="11" customWidth="1"/>
    <col min="5" max="5" width="11.5703125" style="11" customWidth="1"/>
    <col min="6" max="6" width="3.7109375" style="11" customWidth="1"/>
    <col min="7" max="7" width="11.5703125" style="11" customWidth="1"/>
    <col min="8" max="8" width="3" style="11" customWidth="1"/>
    <col min="9" max="9" width="11.5703125" style="11" customWidth="1"/>
    <col min="10" max="10" width="2.85546875" style="11" customWidth="1"/>
    <col min="11" max="11" width="11.85546875" style="11" customWidth="1"/>
    <col min="12" max="12" width="3.140625" style="11" customWidth="1"/>
    <col min="13" max="13" width="10.42578125" style="11" customWidth="1"/>
    <col min="14" max="14" width="2.85546875" style="11" customWidth="1"/>
    <col min="15" max="15" width="11.5703125" style="11" customWidth="1"/>
    <col min="16" max="16" width="2.85546875" style="11" customWidth="1"/>
    <col min="17" max="17" width="11.85546875" style="11" customWidth="1"/>
    <col min="18" max="18" width="9.140625" style="71" customWidth="1"/>
    <col min="19" max="256" width="9.140625" style="11" customWidth="1"/>
  </cols>
  <sheetData>
    <row r="1" spans="2:18" ht="16.5">
      <c r="B1" s="10"/>
    </row>
    <row r="16" spans="2:18" ht="16.5">
      <c r="B16" s="12" t="s">
        <v>0</v>
      </c>
      <c r="C16" s="13">
        <v>43009</v>
      </c>
      <c r="D16" s="14"/>
      <c r="E16" s="13">
        <f>+C16+7</f>
        <v>43016</v>
      </c>
      <c r="F16" s="14"/>
      <c r="G16" s="13">
        <f>+C16+14</f>
        <v>43023</v>
      </c>
      <c r="H16" s="14"/>
      <c r="I16" s="13">
        <f>+C16+21</f>
        <v>43030</v>
      </c>
      <c r="J16" s="14"/>
      <c r="K16" s="13">
        <f>+C16+28</f>
        <v>43037</v>
      </c>
      <c r="L16" s="14"/>
      <c r="M16" s="13">
        <f>+C16+35</f>
        <v>43044</v>
      </c>
      <c r="N16" s="14"/>
      <c r="O16" s="13">
        <f>+C16+42</f>
        <v>43051</v>
      </c>
      <c r="P16" s="14"/>
      <c r="Q16" s="72" t="s">
        <v>1</v>
      </c>
      <c r="R16" s="76" t="s">
        <v>21</v>
      </c>
    </row>
    <row r="17" spans="2:23" ht="16.5">
      <c r="B17" s="16" t="s">
        <v>2</v>
      </c>
      <c r="C17" s="33">
        <v>0</v>
      </c>
      <c r="D17" s="32">
        <v>0</v>
      </c>
      <c r="E17" s="23">
        <v>0</v>
      </c>
      <c r="F17" s="24">
        <v>0</v>
      </c>
      <c r="G17" s="33">
        <v>0</v>
      </c>
      <c r="H17" s="32">
        <v>0</v>
      </c>
      <c r="I17" s="31">
        <v>0</v>
      </c>
      <c r="J17" s="32">
        <v>0</v>
      </c>
      <c r="K17" s="33">
        <v>0</v>
      </c>
      <c r="L17" s="32">
        <v>0</v>
      </c>
      <c r="M17" s="31">
        <v>0</v>
      </c>
      <c r="N17" s="32">
        <v>0</v>
      </c>
      <c r="O17" s="33">
        <v>0</v>
      </c>
      <c r="P17" s="32">
        <v>0</v>
      </c>
      <c r="Q17" s="73">
        <f t="shared" ref="Q17:Q32" si="0">+O17+M17+K17+I17+G17+E17+C17</f>
        <v>0</v>
      </c>
      <c r="R17" s="77">
        <v>0</v>
      </c>
    </row>
    <row r="18" spans="2:23" ht="16.5">
      <c r="B18" s="16" t="s">
        <v>3</v>
      </c>
      <c r="C18" s="34">
        <v>3</v>
      </c>
      <c r="D18" s="35">
        <v>1</v>
      </c>
      <c r="E18" s="19">
        <v>3</v>
      </c>
      <c r="F18" s="18">
        <v>1</v>
      </c>
      <c r="G18" s="34">
        <v>0</v>
      </c>
      <c r="H18" s="35">
        <v>1</v>
      </c>
      <c r="I18" s="37">
        <v>0</v>
      </c>
      <c r="J18" s="35">
        <v>1</v>
      </c>
      <c r="K18" s="33">
        <v>0</v>
      </c>
      <c r="L18" s="32">
        <v>0</v>
      </c>
      <c r="M18" s="37">
        <v>3</v>
      </c>
      <c r="N18" s="35">
        <v>1</v>
      </c>
      <c r="O18" s="34">
        <v>0</v>
      </c>
      <c r="P18" s="35">
        <v>1</v>
      </c>
      <c r="Q18" s="73">
        <f t="shared" si="0"/>
        <v>9</v>
      </c>
      <c r="R18" s="77">
        <f>+Q18/(D18+F18+H18+J18+L18+N18+P18)</f>
        <v>1.5</v>
      </c>
    </row>
    <row r="19" spans="2:23" ht="16.5">
      <c r="B19" s="16" t="s">
        <v>4</v>
      </c>
      <c r="C19" s="34">
        <v>0</v>
      </c>
      <c r="D19" s="35">
        <v>1</v>
      </c>
      <c r="E19" s="37">
        <v>0</v>
      </c>
      <c r="F19" s="35">
        <v>1</v>
      </c>
      <c r="G19" s="33">
        <v>0</v>
      </c>
      <c r="H19" s="32">
        <v>0</v>
      </c>
      <c r="I19" s="37">
        <v>0</v>
      </c>
      <c r="J19" s="35">
        <v>1</v>
      </c>
      <c r="K19" s="17">
        <v>3</v>
      </c>
      <c r="L19" s="18">
        <v>1</v>
      </c>
      <c r="M19" s="37">
        <v>0</v>
      </c>
      <c r="N19" s="35">
        <v>1</v>
      </c>
      <c r="O19" s="17">
        <v>0</v>
      </c>
      <c r="P19" s="18">
        <v>1</v>
      </c>
      <c r="Q19" s="73">
        <f t="shared" si="0"/>
        <v>3</v>
      </c>
      <c r="R19" s="77">
        <f t="shared" ref="R19:R34" si="1">+Q19/(D19+F19+H19+J19+L19+N19+P19)</f>
        <v>0.5</v>
      </c>
    </row>
    <row r="20" spans="2:23" ht="16.5">
      <c r="B20" s="16" t="s">
        <v>5</v>
      </c>
      <c r="C20" s="34">
        <v>3</v>
      </c>
      <c r="D20" s="35">
        <v>1</v>
      </c>
      <c r="E20" s="37">
        <v>3</v>
      </c>
      <c r="F20" s="35">
        <v>1</v>
      </c>
      <c r="G20" s="34">
        <v>3</v>
      </c>
      <c r="H20" s="35">
        <v>1</v>
      </c>
      <c r="I20" s="37">
        <v>3</v>
      </c>
      <c r="J20" s="35">
        <v>1</v>
      </c>
      <c r="K20" s="17">
        <v>0</v>
      </c>
      <c r="L20" s="18">
        <v>1</v>
      </c>
      <c r="M20" s="19">
        <v>3</v>
      </c>
      <c r="N20" s="18">
        <v>1</v>
      </c>
      <c r="O20" s="17">
        <v>3</v>
      </c>
      <c r="P20" s="18">
        <v>1</v>
      </c>
      <c r="Q20" s="73">
        <f t="shared" si="0"/>
        <v>18</v>
      </c>
      <c r="R20" s="77">
        <f t="shared" si="1"/>
        <v>2.5714285714285716</v>
      </c>
    </row>
    <row r="21" spans="2:23" ht="16.5">
      <c r="B21" s="16" t="s">
        <v>6</v>
      </c>
      <c r="C21" s="34">
        <v>3</v>
      </c>
      <c r="D21" s="35">
        <v>1</v>
      </c>
      <c r="E21" s="37">
        <v>0</v>
      </c>
      <c r="F21" s="35">
        <v>1</v>
      </c>
      <c r="G21" s="34">
        <v>0</v>
      </c>
      <c r="H21" s="35">
        <v>1</v>
      </c>
      <c r="I21" s="37">
        <v>3</v>
      </c>
      <c r="J21" s="35">
        <v>1</v>
      </c>
      <c r="K21" s="17">
        <v>0</v>
      </c>
      <c r="L21" s="18">
        <v>1</v>
      </c>
      <c r="M21" s="37">
        <v>3</v>
      </c>
      <c r="N21" s="35">
        <v>1</v>
      </c>
      <c r="O21" s="17">
        <v>0</v>
      </c>
      <c r="P21" s="18">
        <v>1</v>
      </c>
      <c r="Q21" s="73">
        <f t="shared" si="0"/>
        <v>9</v>
      </c>
      <c r="R21" s="77">
        <f t="shared" si="1"/>
        <v>1.2857142857142858</v>
      </c>
    </row>
    <row r="22" spans="2:23" ht="16.5">
      <c r="B22" s="16" t="s">
        <v>7</v>
      </c>
      <c r="C22" s="34">
        <v>0</v>
      </c>
      <c r="D22" s="35">
        <v>1</v>
      </c>
      <c r="E22" s="31">
        <v>0</v>
      </c>
      <c r="F22" s="32">
        <v>0</v>
      </c>
      <c r="G22" s="33">
        <v>0</v>
      </c>
      <c r="H22" s="32">
        <v>0</v>
      </c>
      <c r="I22" s="37">
        <v>0</v>
      </c>
      <c r="J22" s="35">
        <v>1</v>
      </c>
      <c r="K22" s="33">
        <v>0</v>
      </c>
      <c r="L22" s="32">
        <v>0</v>
      </c>
      <c r="M22" s="86">
        <v>3</v>
      </c>
      <c r="N22" s="87">
        <v>1</v>
      </c>
      <c r="O22" s="34">
        <v>0</v>
      </c>
      <c r="P22" s="35">
        <v>1</v>
      </c>
      <c r="Q22" s="73">
        <f t="shared" si="0"/>
        <v>3</v>
      </c>
      <c r="R22" s="77">
        <f t="shared" si="1"/>
        <v>0.75</v>
      </c>
    </row>
    <row r="23" spans="2:23" ht="16.5">
      <c r="B23" s="16" t="s">
        <v>8</v>
      </c>
      <c r="C23" s="34">
        <v>0</v>
      </c>
      <c r="D23" s="35">
        <v>1</v>
      </c>
      <c r="E23" s="37">
        <v>0</v>
      </c>
      <c r="F23" s="35">
        <v>1</v>
      </c>
      <c r="G23" s="17">
        <v>0</v>
      </c>
      <c r="H23" s="18">
        <v>1</v>
      </c>
      <c r="I23" s="37">
        <v>0</v>
      </c>
      <c r="J23" s="35">
        <v>1</v>
      </c>
      <c r="K23" s="34">
        <v>0</v>
      </c>
      <c r="L23" s="35">
        <v>1</v>
      </c>
      <c r="M23" s="86">
        <v>3</v>
      </c>
      <c r="N23" s="87">
        <v>1</v>
      </c>
      <c r="O23" s="34">
        <v>3</v>
      </c>
      <c r="P23" s="35">
        <v>1</v>
      </c>
      <c r="Q23" s="73">
        <f t="shared" si="0"/>
        <v>6</v>
      </c>
      <c r="R23" s="77">
        <f t="shared" si="1"/>
        <v>0.8571428571428571</v>
      </c>
      <c r="V23" s="20"/>
      <c r="W23" s="20"/>
    </row>
    <row r="24" spans="2:23" ht="16.5">
      <c r="B24" s="16" t="s">
        <v>9</v>
      </c>
      <c r="C24" s="33">
        <v>0</v>
      </c>
      <c r="D24" s="32">
        <v>0</v>
      </c>
      <c r="E24" s="31">
        <v>0</v>
      </c>
      <c r="F24" s="32">
        <v>0</v>
      </c>
      <c r="G24" s="25">
        <v>0</v>
      </c>
      <c r="H24" s="24">
        <v>0</v>
      </c>
      <c r="I24" s="31">
        <v>0</v>
      </c>
      <c r="J24" s="32">
        <v>0</v>
      </c>
      <c r="K24" s="33">
        <v>0</v>
      </c>
      <c r="L24" s="32">
        <v>0</v>
      </c>
      <c r="M24" s="31">
        <v>0</v>
      </c>
      <c r="N24" s="32">
        <v>0</v>
      </c>
      <c r="O24" s="33">
        <v>0</v>
      </c>
      <c r="P24" s="32">
        <v>0</v>
      </c>
      <c r="Q24" s="73">
        <f t="shared" si="0"/>
        <v>0</v>
      </c>
      <c r="R24" s="77">
        <v>0</v>
      </c>
    </row>
    <row r="25" spans="2:23" ht="16.5">
      <c r="B25" s="16" t="s">
        <v>10</v>
      </c>
      <c r="C25" s="34">
        <v>3</v>
      </c>
      <c r="D25" s="35">
        <v>1</v>
      </c>
      <c r="E25" s="37">
        <v>3</v>
      </c>
      <c r="F25" s="35">
        <v>1</v>
      </c>
      <c r="G25" s="17">
        <v>3</v>
      </c>
      <c r="H25" s="18">
        <v>1</v>
      </c>
      <c r="I25" s="37">
        <v>0</v>
      </c>
      <c r="J25" s="35">
        <v>1</v>
      </c>
      <c r="K25" s="33">
        <v>0</v>
      </c>
      <c r="L25" s="32">
        <v>0</v>
      </c>
      <c r="M25" s="31">
        <v>0</v>
      </c>
      <c r="N25" s="32">
        <v>0</v>
      </c>
      <c r="O25" s="33">
        <v>0</v>
      </c>
      <c r="P25" s="32">
        <v>0</v>
      </c>
      <c r="Q25" s="73">
        <f t="shared" si="0"/>
        <v>9</v>
      </c>
      <c r="R25" s="77">
        <f t="shared" si="1"/>
        <v>2.25</v>
      </c>
    </row>
    <row r="26" spans="2:23" ht="16.5">
      <c r="B26" s="16" t="s">
        <v>11</v>
      </c>
      <c r="C26" s="33">
        <v>0</v>
      </c>
      <c r="D26" s="32">
        <v>0</v>
      </c>
      <c r="E26" s="37">
        <v>3</v>
      </c>
      <c r="F26" s="35">
        <v>1</v>
      </c>
      <c r="G26" s="34">
        <v>3</v>
      </c>
      <c r="H26" s="35">
        <v>1</v>
      </c>
      <c r="I26" s="37">
        <v>3</v>
      </c>
      <c r="J26" s="35">
        <v>1</v>
      </c>
      <c r="K26" s="17">
        <v>3</v>
      </c>
      <c r="L26" s="18">
        <v>1</v>
      </c>
      <c r="M26" s="19">
        <v>0</v>
      </c>
      <c r="N26" s="18">
        <v>1</v>
      </c>
      <c r="O26" s="17">
        <v>0</v>
      </c>
      <c r="P26" s="18">
        <v>1</v>
      </c>
      <c r="Q26" s="73">
        <f t="shared" si="0"/>
        <v>12</v>
      </c>
      <c r="R26" s="77">
        <f t="shared" si="1"/>
        <v>2</v>
      </c>
    </row>
    <row r="27" spans="2:23" ht="16.5">
      <c r="B27" s="16" t="s">
        <v>12</v>
      </c>
      <c r="C27" s="34">
        <v>0</v>
      </c>
      <c r="D27" s="35">
        <v>1</v>
      </c>
      <c r="E27" s="37">
        <v>0</v>
      </c>
      <c r="F27" s="35">
        <v>1</v>
      </c>
      <c r="G27" s="33">
        <v>0</v>
      </c>
      <c r="H27" s="32">
        <v>0</v>
      </c>
      <c r="I27" s="37">
        <v>3</v>
      </c>
      <c r="J27" s="35">
        <v>1</v>
      </c>
      <c r="K27" s="34">
        <v>0</v>
      </c>
      <c r="L27" s="35">
        <v>1</v>
      </c>
      <c r="M27" s="37">
        <v>0</v>
      </c>
      <c r="N27" s="35">
        <v>1</v>
      </c>
      <c r="O27" s="17">
        <v>3</v>
      </c>
      <c r="P27" s="18">
        <v>1</v>
      </c>
      <c r="Q27" s="73">
        <f t="shared" si="0"/>
        <v>6</v>
      </c>
      <c r="R27" s="77">
        <f t="shared" si="1"/>
        <v>1</v>
      </c>
    </row>
    <row r="28" spans="2:23" ht="16.5">
      <c r="B28" s="16" t="s">
        <v>13</v>
      </c>
      <c r="C28" s="34">
        <v>0</v>
      </c>
      <c r="D28" s="35">
        <v>1</v>
      </c>
      <c r="E28" s="37">
        <v>3</v>
      </c>
      <c r="F28" s="35">
        <v>1</v>
      </c>
      <c r="G28" s="33">
        <v>0</v>
      </c>
      <c r="H28" s="32">
        <v>0</v>
      </c>
      <c r="I28" s="37">
        <v>3</v>
      </c>
      <c r="J28" s="35">
        <v>1</v>
      </c>
      <c r="K28" s="17">
        <v>3</v>
      </c>
      <c r="L28" s="18">
        <v>1</v>
      </c>
      <c r="M28" s="37">
        <v>0</v>
      </c>
      <c r="N28" s="35">
        <v>1</v>
      </c>
      <c r="O28" s="17">
        <v>3</v>
      </c>
      <c r="P28" s="18">
        <v>1</v>
      </c>
      <c r="Q28" s="73">
        <f t="shared" si="0"/>
        <v>12</v>
      </c>
      <c r="R28" s="77">
        <f t="shared" si="1"/>
        <v>2</v>
      </c>
    </row>
    <row r="29" spans="2:23" ht="16.5" hidden="1">
      <c r="B29" s="16" t="s">
        <v>14</v>
      </c>
      <c r="C29" s="34"/>
      <c r="D29" s="35"/>
      <c r="E29" s="37"/>
      <c r="F29" s="35"/>
      <c r="G29" s="17"/>
      <c r="H29" s="18"/>
      <c r="I29" s="37"/>
      <c r="J29" s="35"/>
      <c r="K29" s="17"/>
      <c r="L29" s="18"/>
      <c r="M29" s="31"/>
      <c r="N29" s="32"/>
      <c r="O29" s="17"/>
      <c r="P29" s="18"/>
      <c r="Q29" s="73">
        <f t="shared" si="0"/>
        <v>0</v>
      </c>
      <c r="R29" s="77" t="e">
        <f t="shared" si="1"/>
        <v>#DIV/0!</v>
      </c>
    </row>
    <row r="30" spans="2:23" ht="16.5">
      <c r="B30" s="16" t="s">
        <v>15</v>
      </c>
      <c r="C30" s="33">
        <v>0</v>
      </c>
      <c r="D30" s="32">
        <v>0</v>
      </c>
      <c r="E30" s="31">
        <v>0</v>
      </c>
      <c r="F30" s="32">
        <v>0</v>
      </c>
      <c r="G30" s="25">
        <v>0</v>
      </c>
      <c r="H30" s="24">
        <v>0</v>
      </c>
      <c r="I30" s="31">
        <v>0</v>
      </c>
      <c r="J30" s="32">
        <v>0</v>
      </c>
      <c r="K30" s="25">
        <v>0</v>
      </c>
      <c r="L30" s="24">
        <v>0</v>
      </c>
      <c r="M30" s="31">
        <v>0</v>
      </c>
      <c r="N30" s="32">
        <v>0</v>
      </c>
      <c r="O30" s="33">
        <v>0</v>
      </c>
      <c r="P30" s="32">
        <v>0</v>
      </c>
      <c r="Q30" s="73">
        <f t="shared" si="0"/>
        <v>0</v>
      </c>
      <c r="R30" s="77" t="e">
        <f t="shared" si="1"/>
        <v>#DIV/0!</v>
      </c>
    </row>
    <row r="31" spans="2:23" ht="15.95" customHeight="1">
      <c r="B31" s="16" t="s">
        <v>16</v>
      </c>
      <c r="C31" s="34">
        <v>0</v>
      </c>
      <c r="D31" s="35">
        <v>1</v>
      </c>
      <c r="E31" s="37">
        <v>3</v>
      </c>
      <c r="F31" s="35">
        <v>1</v>
      </c>
      <c r="G31" s="33">
        <v>0</v>
      </c>
      <c r="H31" s="32">
        <v>0</v>
      </c>
      <c r="I31" s="31">
        <v>0</v>
      </c>
      <c r="J31" s="32">
        <v>0</v>
      </c>
      <c r="K31" s="34">
        <v>3</v>
      </c>
      <c r="L31" s="35">
        <v>1</v>
      </c>
      <c r="M31" s="19">
        <v>0</v>
      </c>
      <c r="N31" s="18">
        <v>1</v>
      </c>
      <c r="O31" s="17">
        <v>3</v>
      </c>
      <c r="P31" s="18">
        <v>1</v>
      </c>
      <c r="Q31" s="73">
        <f t="shared" si="0"/>
        <v>9</v>
      </c>
      <c r="R31" s="77">
        <f t="shared" si="1"/>
        <v>1.8</v>
      </c>
    </row>
    <row r="32" spans="2:23" ht="15.95" customHeight="1">
      <c r="B32" s="56" t="s">
        <v>17</v>
      </c>
      <c r="C32" s="53">
        <v>3</v>
      </c>
      <c r="D32" s="54">
        <v>1</v>
      </c>
      <c r="E32" s="55">
        <v>0</v>
      </c>
      <c r="F32" s="54">
        <v>1</v>
      </c>
      <c r="G32" s="59">
        <v>0</v>
      </c>
      <c r="H32" s="58">
        <v>0</v>
      </c>
      <c r="I32" s="55">
        <v>3</v>
      </c>
      <c r="J32" s="54">
        <v>1</v>
      </c>
      <c r="K32" s="57">
        <v>3</v>
      </c>
      <c r="L32" s="39">
        <v>1</v>
      </c>
      <c r="M32" s="55">
        <v>3</v>
      </c>
      <c r="N32" s="54">
        <v>1</v>
      </c>
      <c r="O32" s="53">
        <v>3</v>
      </c>
      <c r="P32" s="54">
        <v>1</v>
      </c>
      <c r="Q32" s="74">
        <f t="shared" si="0"/>
        <v>15</v>
      </c>
      <c r="R32" s="77">
        <f t="shared" si="1"/>
        <v>2.5</v>
      </c>
    </row>
    <row r="33" spans="2:21" ht="16.5">
      <c r="B33" s="70" t="s">
        <v>23</v>
      </c>
      <c r="C33" s="69">
        <v>0</v>
      </c>
      <c r="D33" s="68">
        <v>1</v>
      </c>
      <c r="E33" s="67">
        <v>0</v>
      </c>
      <c r="F33" s="68">
        <v>0</v>
      </c>
      <c r="G33" s="69">
        <v>0</v>
      </c>
      <c r="H33" s="68">
        <v>0</v>
      </c>
      <c r="I33" s="67">
        <v>0</v>
      </c>
      <c r="J33" s="68">
        <v>0</v>
      </c>
      <c r="K33" s="69">
        <v>0</v>
      </c>
      <c r="L33" s="68">
        <v>0</v>
      </c>
      <c r="M33" s="67">
        <v>0</v>
      </c>
      <c r="N33" s="68">
        <v>0</v>
      </c>
      <c r="O33" s="69">
        <v>0</v>
      </c>
      <c r="P33" s="68">
        <v>0</v>
      </c>
      <c r="Q33" s="75">
        <f t="shared" ref="Q33" si="2">+O33+M33+K33+I33+G33+E33+C33</f>
        <v>0</v>
      </c>
      <c r="R33" s="77">
        <f t="shared" si="1"/>
        <v>0</v>
      </c>
    </row>
    <row r="34" spans="2:21" ht="16.5">
      <c r="B34" s="70" t="s">
        <v>24</v>
      </c>
      <c r="C34" s="78">
        <v>3</v>
      </c>
      <c r="D34" s="63">
        <v>1</v>
      </c>
      <c r="E34" s="62">
        <v>0</v>
      </c>
      <c r="F34" s="63">
        <v>1</v>
      </c>
      <c r="G34" s="64">
        <v>0</v>
      </c>
      <c r="H34" s="65">
        <v>1</v>
      </c>
      <c r="I34" s="84">
        <v>0</v>
      </c>
      <c r="J34" s="80">
        <v>1</v>
      </c>
      <c r="K34" s="78">
        <v>0</v>
      </c>
      <c r="L34" s="63">
        <v>1</v>
      </c>
      <c r="M34" s="62">
        <v>0</v>
      </c>
      <c r="N34" s="63">
        <v>1</v>
      </c>
      <c r="O34" s="78">
        <v>0</v>
      </c>
      <c r="P34" s="63">
        <v>1</v>
      </c>
      <c r="Q34" s="75">
        <f t="shared" ref="Q34" si="3">+O34+M34+K34+I34+G34+E34+C34</f>
        <v>3</v>
      </c>
      <c r="R34" s="77">
        <f t="shared" si="1"/>
        <v>0.42857142857142855</v>
      </c>
    </row>
    <row r="40" spans="2:21" ht="16.5">
      <c r="B40" s="12" t="s">
        <v>18</v>
      </c>
      <c r="C40" s="13">
        <f>+O16+7</f>
        <v>43058</v>
      </c>
      <c r="D40" s="14"/>
      <c r="E40" s="13">
        <f>+C40+7</f>
        <v>43065</v>
      </c>
      <c r="F40" s="14"/>
      <c r="G40" s="13">
        <f>+C40+14</f>
        <v>43072</v>
      </c>
      <c r="H40" s="14"/>
      <c r="I40" s="13">
        <f>+C40+21</f>
        <v>43079</v>
      </c>
      <c r="J40" s="14"/>
      <c r="K40" s="13">
        <f>+C40+28</f>
        <v>43086</v>
      </c>
      <c r="L40" s="14"/>
      <c r="M40" s="13">
        <f>+C40+35</f>
        <v>43093</v>
      </c>
      <c r="N40" s="14"/>
      <c r="O40" s="13">
        <f>+C40+42</f>
        <v>43100</v>
      </c>
      <c r="P40" s="14"/>
      <c r="Q40" s="72" t="s">
        <v>1</v>
      </c>
      <c r="R40" s="76" t="s">
        <v>21</v>
      </c>
    </row>
    <row r="41" spans="2:21" ht="16.5">
      <c r="B41" s="16" t="s">
        <v>2</v>
      </c>
      <c r="C41" s="33">
        <v>0</v>
      </c>
      <c r="D41" s="32">
        <v>0</v>
      </c>
      <c r="E41" s="31">
        <v>0</v>
      </c>
      <c r="F41" s="32">
        <v>0</v>
      </c>
      <c r="G41" s="33">
        <v>0</v>
      </c>
      <c r="H41" s="32">
        <v>0</v>
      </c>
      <c r="I41" s="31">
        <v>0</v>
      </c>
      <c r="J41" s="32">
        <v>0</v>
      </c>
      <c r="K41" s="33">
        <v>0</v>
      </c>
      <c r="L41" s="32">
        <v>0</v>
      </c>
      <c r="M41" s="37">
        <v>3</v>
      </c>
      <c r="N41" s="35">
        <v>1</v>
      </c>
      <c r="O41" s="34">
        <v>0</v>
      </c>
      <c r="P41" s="35">
        <v>1</v>
      </c>
      <c r="Q41" s="73">
        <f t="shared" ref="Q41:Q52" si="4">+O41+M41+K41+I41+G41+E41+C41+Q17</f>
        <v>3</v>
      </c>
      <c r="R41" s="77">
        <f>+Q41/(D17+F17+H17+J17+L17+N17+P17+D41+F41+H41+J41+L41+N41+P41)</f>
        <v>1.5</v>
      </c>
    </row>
    <row r="42" spans="2:21" ht="16.5">
      <c r="B42" s="16" t="s">
        <v>3</v>
      </c>
      <c r="C42" s="17">
        <v>0</v>
      </c>
      <c r="D42" s="18">
        <v>1</v>
      </c>
      <c r="E42" s="37">
        <v>0</v>
      </c>
      <c r="F42" s="35">
        <v>1</v>
      </c>
      <c r="G42" s="34">
        <v>0</v>
      </c>
      <c r="H42" s="35">
        <v>1</v>
      </c>
      <c r="I42" s="37">
        <v>1</v>
      </c>
      <c r="J42" s="35">
        <v>1</v>
      </c>
      <c r="K42" s="33">
        <v>0</v>
      </c>
      <c r="L42" s="32">
        <v>0</v>
      </c>
      <c r="M42" s="37">
        <v>3</v>
      </c>
      <c r="N42" s="35">
        <v>1</v>
      </c>
      <c r="O42" s="34">
        <v>3</v>
      </c>
      <c r="P42" s="35">
        <v>1</v>
      </c>
      <c r="Q42" s="73">
        <f t="shared" si="4"/>
        <v>16</v>
      </c>
      <c r="R42" s="77">
        <f>+Q42/(D18+F18+H18+J18+L18+N18+P18+D42+F42+H42+J42+L42+N42+P42)</f>
        <v>1.3333333333333333</v>
      </c>
    </row>
    <row r="43" spans="2:21" ht="16.5">
      <c r="B43" s="16" t="s">
        <v>4</v>
      </c>
      <c r="C43" s="34">
        <v>3</v>
      </c>
      <c r="D43" s="35">
        <v>1</v>
      </c>
      <c r="E43" s="31">
        <v>0</v>
      </c>
      <c r="F43" s="32">
        <v>0</v>
      </c>
      <c r="G43" s="34">
        <v>3</v>
      </c>
      <c r="H43" s="35">
        <v>1</v>
      </c>
      <c r="I43" s="31">
        <v>0</v>
      </c>
      <c r="J43" s="32">
        <v>0</v>
      </c>
      <c r="K43" s="34">
        <v>3</v>
      </c>
      <c r="L43" s="35">
        <v>1</v>
      </c>
      <c r="M43" s="37">
        <v>3</v>
      </c>
      <c r="N43" s="35">
        <v>1</v>
      </c>
      <c r="O43" s="34">
        <v>0</v>
      </c>
      <c r="P43" s="35">
        <v>1</v>
      </c>
      <c r="Q43" s="73">
        <f t="shared" si="4"/>
        <v>15</v>
      </c>
      <c r="R43" s="77">
        <f t="shared" ref="R43:R52" si="5">+Q43/(D19+F19+H19+J19+L19+N19+P19+D43+F43+H43+J43+L43+N43+P43)</f>
        <v>1.3636363636363635</v>
      </c>
    </row>
    <row r="44" spans="2:21" ht="16.5">
      <c r="B44" s="16" t="s">
        <v>5</v>
      </c>
      <c r="C44" s="17">
        <v>0</v>
      </c>
      <c r="D44" s="18">
        <v>1</v>
      </c>
      <c r="E44" s="37">
        <v>0</v>
      </c>
      <c r="F44" s="35">
        <v>1</v>
      </c>
      <c r="G44" s="33">
        <v>0</v>
      </c>
      <c r="H44" s="32">
        <v>0</v>
      </c>
      <c r="I44" s="31">
        <v>0</v>
      </c>
      <c r="J44" s="32">
        <v>0</v>
      </c>
      <c r="K44" s="33">
        <v>0</v>
      </c>
      <c r="L44" s="32">
        <v>0</v>
      </c>
      <c r="M44" s="31">
        <v>0</v>
      </c>
      <c r="N44" s="32">
        <v>0</v>
      </c>
      <c r="O44" s="33">
        <v>0</v>
      </c>
      <c r="P44" s="32">
        <v>0</v>
      </c>
      <c r="Q44" s="73">
        <f t="shared" si="4"/>
        <v>18</v>
      </c>
      <c r="R44" s="77">
        <f t="shared" si="5"/>
        <v>2</v>
      </c>
    </row>
    <row r="45" spans="2:21" ht="16.5">
      <c r="B45" s="16" t="s">
        <v>6</v>
      </c>
      <c r="C45" s="17">
        <v>0</v>
      </c>
      <c r="D45" s="18">
        <v>1</v>
      </c>
      <c r="E45" s="31">
        <v>0</v>
      </c>
      <c r="F45" s="32">
        <v>0</v>
      </c>
      <c r="G45" s="34">
        <v>3</v>
      </c>
      <c r="H45" s="35">
        <v>1</v>
      </c>
      <c r="I45" s="37">
        <v>1</v>
      </c>
      <c r="J45" s="35">
        <v>1</v>
      </c>
      <c r="K45" s="34">
        <v>0</v>
      </c>
      <c r="L45" s="35">
        <v>1</v>
      </c>
      <c r="M45" s="37">
        <v>0</v>
      </c>
      <c r="N45" s="35">
        <v>1</v>
      </c>
      <c r="O45" s="34">
        <v>0</v>
      </c>
      <c r="P45" s="35">
        <v>1</v>
      </c>
      <c r="Q45" s="73">
        <f t="shared" si="4"/>
        <v>13</v>
      </c>
      <c r="R45" s="77">
        <f t="shared" si="5"/>
        <v>1</v>
      </c>
    </row>
    <row r="46" spans="2:21" ht="16.5">
      <c r="B46" s="16" t="s">
        <v>7</v>
      </c>
      <c r="C46" s="34">
        <v>0</v>
      </c>
      <c r="D46" s="35">
        <v>1</v>
      </c>
      <c r="E46" s="37">
        <v>0</v>
      </c>
      <c r="F46" s="35">
        <v>1</v>
      </c>
      <c r="G46" s="33">
        <v>0</v>
      </c>
      <c r="H46" s="32">
        <v>0</v>
      </c>
      <c r="I46" s="31">
        <v>0</v>
      </c>
      <c r="J46" s="32">
        <v>0</v>
      </c>
      <c r="K46" s="34">
        <v>0</v>
      </c>
      <c r="L46" s="35">
        <v>1</v>
      </c>
      <c r="M46" s="37">
        <v>0</v>
      </c>
      <c r="N46" s="35">
        <v>1</v>
      </c>
      <c r="O46" s="34">
        <v>3</v>
      </c>
      <c r="P46" s="35">
        <v>1</v>
      </c>
      <c r="Q46" s="73">
        <f t="shared" si="4"/>
        <v>6</v>
      </c>
      <c r="R46" s="77">
        <f t="shared" si="5"/>
        <v>0.66666666666666663</v>
      </c>
    </row>
    <row r="47" spans="2:21" ht="16.5">
      <c r="B47" s="16" t="s">
        <v>8</v>
      </c>
      <c r="C47" s="33">
        <v>0</v>
      </c>
      <c r="D47" s="32">
        <v>1</v>
      </c>
      <c r="E47" s="37">
        <v>3</v>
      </c>
      <c r="F47" s="35">
        <v>1</v>
      </c>
      <c r="G47" s="34">
        <v>0</v>
      </c>
      <c r="H47" s="35">
        <v>1</v>
      </c>
      <c r="I47" s="37">
        <v>1</v>
      </c>
      <c r="J47" s="35">
        <v>1</v>
      </c>
      <c r="K47" s="34">
        <v>3</v>
      </c>
      <c r="L47" s="35">
        <v>1</v>
      </c>
      <c r="M47" s="37">
        <v>0</v>
      </c>
      <c r="N47" s="35">
        <v>1</v>
      </c>
      <c r="O47" s="34">
        <v>0</v>
      </c>
      <c r="P47" s="35">
        <v>1</v>
      </c>
      <c r="Q47" s="73">
        <f t="shared" si="4"/>
        <v>13</v>
      </c>
      <c r="R47" s="77">
        <f t="shared" si="5"/>
        <v>0.9285714285714286</v>
      </c>
      <c r="U47" s="85" t="s">
        <v>25</v>
      </c>
    </row>
    <row r="48" spans="2:21" ht="16.5">
      <c r="B48" s="16" t="s">
        <v>9</v>
      </c>
      <c r="C48" s="33">
        <v>0</v>
      </c>
      <c r="D48" s="32">
        <v>0</v>
      </c>
      <c r="E48" s="31">
        <v>0</v>
      </c>
      <c r="F48" s="32">
        <v>1</v>
      </c>
      <c r="G48" s="33">
        <v>0</v>
      </c>
      <c r="H48" s="32">
        <v>0</v>
      </c>
      <c r="I48" s="31">
        <v>0</v>
      </c>
      <c r="J48" s="32">
        <v>0</v>
      </c>
      <c r="K48" s="33">
        <v>0</v>
      </c>
      <c r="L48" s="32">
        <v>0</v>
      </c>
      <c r="M48" s="31">
        <v>0</v>
      </c>
      <c r="N48" s="32">
        <v>0</v>
      </c>
      <c r="O48" s="33">
        <v>0</v>
      </c>
      <c r="P48" s="32">
        <v>0</v>
      </c>
      <c r="Q48" s="73">
        <f t="shared" si="4"/>
        <v>0</v>
      </c>
      <c r="R48" s="77">
        <v>0</v>
      </c>
    </row>
    <row r="49" spans="2:18" ht="16.5">
      <c r="B49" s="16" t="s">
        <v>10</v>
      </c>
      <c r="C49" s="34">
        <v>3</v>
      </c>
      <c r="D49" s="35">
        <v>1</v>
      </c>
      <c r="E49" s="37">
        <v>0</v>
      </c>
      <c r="F49" s="35">
        <v>1</v>
      </c>
      <c r="G49" s="88">
        <v>0</v>
      </c>
      <c r="H49" s="87">
        <v>1</v>
      </c>
      <c r="I49" s="37">
        <v>1</v>
      </c>
      <c r="J49" s="35">
        <v>1</v>
      </c>
      <c r="K49" s="33">
        <v>0</v>
      </c>
      <c r="L49" s="32">
        <v>0</v>
      </c>
      <c r="M49" s="37">
        <v>0</v>
      </c>
      <c r="N49" s="35">
        <v>1</v>
      </c>
      <c r="O49" s="34">
        <v>0</v>
      </c>
      <c r="P49" s="35">
        <v>1</v>
      </c>
      <c r="Q49" s="73">
        <f t="shared" si="4"/>
        <v>13</v>
      </c>
      <c r="R49" s="77">
        <f t="shared" si="5"/>
        <v>1.3</v>
      </c>
    </row>
    <row r="50" spans="2:18" ht="16.5">
      <c r="B50" s="16" t="s">
        <v>11</v>
      </c>
      <c r="C50" s="17">
        <v>3</v>
      </c>
      <c r="D50" s="18">
        <v>1</v>
      </c>
      <c r="E50" s="31">
        <v>0</v>
      </c>
      <c r="F50" s="32">
        <v>0</v>
      </c>
      <c r="G50" s="34">
        <v>3</v>
      </c>
      <c r="H50" s="35">
        <v>1</v>
      </c>
      <c r="I50" s="31">
        <v>0</v>
      </c>
      <c r="J50" s="32">
        <v>0</v>
      </c>
      <c r="K50" s="34">
        <v>3</v>
      </c>
      <c r="L50" s="35">
        <v>1</v>
      </c>
      <c r="M50" s="31">
        <v>0</v>
      </c>
      <c r="N50" s="32">
        <v>0</v>
      </c>
      <c r="O50" s="33">
        <v>0</v>
      </c>
      <c r="P50" s="32">
        <v>0</v>
      </c>
      <c r="Q50" s="73">
        <f t="shared" si="4"/>
        <v>21</v>
      </c>
      <c r="R50" s="77">
        <f t="shared" si="5"/>
        <v>2.3333333333333335</v>
      </c>
    </row>
    <row r="51" spans="2:18" ht="16.5">
      <c r="B51" s="16" t="s">
        <v>12</v>
      </c>
      <c r="C51" s="34">
        <v>0</v>
      </c>
      <c r="D51" s="35">
        <v>1</v>
      </c>
      <c r="E51" s="37">
        <v>3</v>
      </c>
      <c r="F51" s="35">
        <v>1</v>
      </c>
      <c r="G51" s="34">
        <v>3</v>
      </c>
      <c r="H51" s="35">
        <v>1</v>
      </c>
      <c r="I51" s="37">
        <v>1</v>
      </c>
      <c r="J51" s="35">
        <v>1</v>
      </c>
      <c r="K51" s="33">
        <v>0</v>
      </c>
      <c r="L51" s="32">
        <v>0</v>
      </c>
      <c r="M51" s="31">
        <v>0</v>
      </c>
      <c r="N51" s="32">
        <v>0</v>
      </c>
      <c r="O51" s="34">
        <v>3</v>
      </c>
      <c r="P51" s="35">
        <v>1</v>
      </c>
      <c r="Q51" s="73">
        <f t="shared" si="4"/>
        <v>16</v>
      </c>
      <c r="R51" s="77">
        <f t="shared" si="5"/>
        <v>1.4545454545454546</v>
      </c>
    </row>
    <row r="52" spans="2:18" ht="16.5">
      <c r="B52" s="16" t="s">
        <v>13</v>
      </c>
      <c r="C52" s="17">
        <v>3</v>
      </c>
      <c r="D52" s="18">
        <v>1</v>
      </c>
      <c r="E52" s="37">
        <v>3</v>
      </c>
      <c r="F52" s="35">
        <v>1</v>
      </c>
      <c r="G52" s="33">
        <v>0</v>
      </c>
      <c r="H52" s="32">
        <v>0</v>
      </c>
      <c r="I52" s="37">
        <v>1</v>
      </c>
      <c r="J52" s="35">
        <v>1</v>
      </c>
      <c r="K52" s="34">
        <v>0</v>
      </c>
      <c r="L52" s="35">
        <v>1</v>
      </c>
      <c r="M52" s="37">
        <v>3</v>
      </c>
      <c r="N52" s="35">
        <v>1</v>
      </c>
      <c r="O52" s="34">
        <v>0</v>
      </c>
      <c r="P52" s="35">
        <v>1</v>
      </c>
      <c r="Q52" s="73">
        <f t="shared" si="4"/>
        <v>22</v>
      </c>
      <c r="R52" s="77">
        <f t="shared" si="5"/>
        <v>1.8333333333333333</v>
      </c>
    </row>
    <row r="53" spans="2:18" ht="16.5">
      <c r="B53" s="36" t="s">
        <v>15</v>
      </c>
      <c r="C53" s="25">
        <v>0</v>
      </c>
      <c r="D53" s="24">
        <v>0</v>
      </c>
      <c r="E53" s="31">
        <v>0</v>
      </c>
      <c r="F53" s="32">
        <v>0</v>
      </c>
      <c r="G53" s="34">
        <v>0</v>
      </c>
      <c r="H53" s="35">
        <v>1</v>
      </c>
      <c r="I53" s="31">
        <v>0</v>
      </c>
      <c r="J53" s="32">
        <v>0</v>
      </c>
      <c r="K53" s="33">
        <v>0</v>
      </c>
      <c r="L53" s="32">
        <v>0</v>
      </c>
      <c r="M53" s="37">
        <v>3</v>
      </c>
      <c r="N53" s="35">
        <v>1</v>
      </c>
      <c r="O53" s="34">
        <v>3</v>
      </c>
      <c r="P53" s="35">
        <v>1</v>
      </c>
      <c r="Q53" s="73">
        <f>+O53+M53+K53+I53+G53+E53+C53+Q30</f>
        <v>6</v>
      </c>
      <c r="R53" s="77">
        <f>+Q53/(D30+F30+H30+J30+L30+N30+P30+D53+F53+H53+J53+L53+N53+P53)</f>
        <v>2</v>
      </c>
    </row>
    <row r="54" spans="2:18" ht="16.5">
      <c r="B54" s="16" t="s">
        <v>16</v>
      </c>
      <c r="C54" s="17">
        <v>3</v>
      </c>
      <c r="D54" s="18">
        <v>1</v>
      </c>
      <c r="E54" s="37">
        <v>3</v>
      </c>
      <c r="F54" s="35">
        <v>1</v>
      </c>
      <c r="G54" s="33">
        <v>0</v>
      </c>
      <c r="H54" s="32">
        <v>0</v>
      </c>
      <c r="I54" s="37">
        <v>1</v>
      </c>
      <c r="J54" s="35">
        <v>1</v>
      </c>
      <c r="K54" s="34">
        <v>3</v>
      </c>
      <c r="L54" s="35">
        <v>1</v>
      </c>
      <c r="M54" s="31">
        <v>0</v>
      </c>
      <c r="N54" s="32">
        <v>0</v>
      </c>
      <c r="O54" s="33">
        <v>0</v>
      </c>
      <c r="P54" s="32">
        <v>0</v>
      </c>
      <c r="Q54" s="73">
        <f>+O54+M54+K54+I54+G54+E54+C54+Q31</f>
        <v>19</v>
      </c>
      <c r="R54" s="77">
        <f>+Q54/(D31+F31+H31+J31+L31+N31+P31+D54+F54+H54+J54+L54+N54+P54)</f>
        <v>2.1111111111111112</v>
      </c>
    </row>
    <row r="55" spans="2:18" ht="16.5">
      <c r="B55" s="38" t="s">
        <v>17</v>
      </c>
      <c r="C55" s="34">
        <v>3</v>
      </c>
      <c r="D55" s="35">
        <v>1</v>
      </c>
      <c r="E55" s="37">
        <v>3</v>
      </c>
      <c r="F55" s="35">
        <v>1</v>
      </c>
      <c r="G55" s="33">
        <v>0</v>
      </c>
      <c r="H55" s="32">
        <v>0</v>
      </c>
      <c r="I55" s="37">
        <v>1</v>
      </c>
      <c r="J55" s="35">
        <v>1</v>
      </c>
      <c r="K55" s="33">
        <v>0</v>
      </c>
      <c r="L55" s="32">
        <v>0</v>
      </c>
      <c r="M55" s="37">
        <v>0</v>
      </c>
      <c r="N55" s="35">
        <v>1</v>
      </c>
      <c r="O55" s="34">
        <v>3</v>
      </c>
      <c r="P55" s="35">
        <v>1</v>
      </c>
      <c r="Q55" s="73">
        <f>+O55+M55+K55+I55+G55+E55+C55+Q32</f>
        <v>25</v>
      </c>
      <c r="R55" s="77">
        <f>+Q55/(D32+F32+H32+J32+L32+N32+P32+D55+F55+H55+J55+L55+N55+P55)</f>
        <v>2.2727272727272729</v>
      </c>
    </row>
    <row r="56" spans="2:18" ht="16.5">
      <c r="B56" s="70" t="s">
        <v>23</v>
      </c>
      <c r="C56" s="60">
        <v>0</v>
      </c>
      <c r="D56" s="61">
        <v>0</v>
      </c>
      <c r="E56" s="62">
        <v>0</v>
      </c>
      <c r="F56" s="63">
        <v>0</v>
      </c>
      <c r="G56" s="69">
        <v>0</v>
      </c>
      <c r="H56" s="68">
        <v>0</v>
      </c>
      <c r="I56" s="67">
        <v>0</v>
      </c>
      <c r="J56" s="68">
        <v>0</v>
      </c>
      <c r="K56" s="69">
        <v>0</v>
      </c>
      <c r="L56" s="68">
        <v>0</v>
      </c>
      <c r="M56" s="67">
        <v>0</v>
      </c>
      <c r="N56" s="68">
        <v>0</v>
      </c>
      <c r="O56" s="69">
        <v>0</v>
      </c>
      <c r="P56" s="68">
        <v>0</v>
      </c>
      <c r="Q56" s="73">
        <f>+O56+M56+K56+I56+G56+E56+C56+Q33</f>
        <v>0</v>
      </c>
      <c r="R56" s="77">
        <f>+Q56/(D33+F33+H33+J33+L33+N33+P33+D56+F56+H56+J56+L56+N56+P56)</f>
        <v>0</v>
      </c>
    </row>
    <row r="57" spans="2:18" ht="16.5">
      <c r="B57" s="70" t="s">
        <v>24</v>
      </c>
      <c r="C57" s="79">
        <v>3</v>
      </c>
      <c r="D57" s="80">
        <v>1</v>
      </c>
      <c r="E57" s="62">
        <v>0</v>
      </c>
      <c r="F57" s="63">
        <v>1</v>
      </c>
      <c r="G57" s="69">
        <v>0</v>
      </c>
      <c r="H57" s="68">
        <v>0</v>
      </c>
      <c r="I57" s="67">
        <v>0</v>
      </c>
      <c r="J57" s="68">
        <v>0</v>
      </c>
      <c r="K57" s="69">
        <v>0</v>
      </c>
      <c r="L57" s="68">
        <v>0</v>
      </c>
      <c r="M57" s="67">
        <v>0</v>
      </c>
      <c r="N57" s="68">
        <v>0</v>
      </c>
      <c r="O57" s="69">
        <v>0</v>
      </c>
      <c r="P57" s="68">
        <v>0</v>
      </c>
      <c r="Q57" s="73">
        <f>+O57+M57+K57+I57+G57+E57+C57+Q34</f>
        <v>6</v>
      </c>
      <c r="R57" s="77">
        <f>+Q57/(D34+F34+H34+J34+L34+N34+P34+D57+F57+H57+J57+L57+N57+P57)</f>
        <v>0.66666666666666663</v>
      </c>
    </row>
    <row r="58" spans="2:18" ht="16.5">
      <c r="B58" s="26"/>
      <c r="C58" s="22"/>
      <c r="D58" s="27"/>
      <c r="E58" s="22"/>
      <c r="F58" s="27"/>
      <c r="G58" s="22"/>
      <c r="H58" s="27"/>
      <c r="I58" s="21"/>
      <c r="J58" s="27"/>
      <c r="K58" s="21"/>
      <c r="L58" s="21"/>
      <c r="M58" s="21"/>
      <c r="N58" s="21"/>
      <c r="O58" s="21"/>
      <c r="P58" s="21"/>
      <c r="Q58" s="2"/>
    </row>
    <row r="59" spans="2:18" ht="16.5">
      <c r="B59" s="26"/>
      <c r="C59" s="22"/>
      <c r="D59" s="27"/>
      <c r="E59" s="21"/>
      <c r="F59" s="27"/>
      <c r="G59" s="22"/>
      <c r="H59" s="27"/>
      <c r="I59" s="22"/>
      <c r="J59" s="27"/>
      <c r="K59" s="21"/>
      <c r="L59" s="21"/>
      <c r="M59" s="21"/>
      <c r="N59" s="21"/>
      <c r="O59" s="21"/>
      <c r="P59" s="21"/>
      <c r="Q59" s="2"/>
    </row>
    <row r="60" spans="2:18" ht="16.5">
      <c r="B60" s="26"/>
      <c r="C60" s="21"/>
      <c r="D60" s="27"/>
      <c r="E60" s="22"/>
      <c r="F60" s="27"/>
      <c r="G60" s="22"/>
      <c r="H60" s="27"/>
      <c r="I60" s="22"/>
      <c r="J60" s="27"/>
      <c r="K60" s="21"/>
      <c r="L60" s="21"/>
      <c r="M60" s="22"/>
      <c r="N60" s="22"/>
      <c r="O60" s="22"/>
      <c r="P60" s="22"/>
      <c r="Q60" s="2"/>
    </row>
    <row r="61" spans="2:18" ht="16.5">
      <c r="B61" s="26"/>
      <c r="C61" s="21"/>
      <c r="D61" s="27"/>
      <c r="E61" s="21"/>
      <c r="F61" s="27"/>
      <c r="G61" s="21"/>
      <c r="H61" s="27"/>
      <c r="I61" s="21"/>
      <c r="J61" s="27"/>
      <c r="K61" s="21"/>
      <c r="L61" s="21"/>
      <c r="M61" s="21"/>
      <c r="N61" s="21"/>
      <c r="O61" s="21"/>
      <c r="P61" s="21"/>
      <c r="Q61" s="2"/>
    </row>
    <row r="62" spans="2:18" ht="16.5">
      <c r="B62" s="26"/>
      <c r="C62" s="22"/>
      <c r="D62" s="27"/>
      <c r="E62" s="22"/>
      <c r="F62" s="27"/>
      <c r="G62" s="22"/>
      <c r="H62" s="27"/>
      <c r="I62" s="22"/>
      <c r="J62" s="27"/>
      <c r="K62" s="21"/>
      <c r="L62" s="21"/>
      <c r="M62" s="21"/>
      <c r="N62" s="21"/>
      <c r="O62" s="21"/>
      <c r="P62" s="21"/>
      <c r="Q62" s="2"/>
    </row>
    <row r="63" spans="2:18" ht="16.5">
      <c r="B63" s="26"/>
      <c r="C63" s="22"/>
      <c r="D63" s="27"/>
      <c r="E63" s="21"/>
      <c r="F63" s="27"/>
      <c r="G63" s="21"/>
      <c r="H63" s="27"/>
      <c r="I63" s="21"/>
      <c r="J63" s="27"/>
      <c r="K63" s="21"/>
      <c r="L63" s="21"/>
      <c r="M63" s="22"/>
      <c r="N63" s="22"/>
      <c r="O63" s="22"/>
      <c r="P63" s="22"/>
      <c r="Q63" s="2"/>
    </row>
    <row r="64" spans="2:18" ht="16.5">
      <c r="B64" s="26"/>
      <c r="C64" s="22"/>
      <c r="D64" s="27"/>
      <c r="E64" s="22"/>
      <c r="F64" s="27"/>
      <c r="G64" s="22"/>
      <c r="H64" s="27"/>
      <c r="I64" s="22"/>
      <c r="J64" s="27"/>
      <c r="K64" s="22"/>
      <c r="L64" s="22"/>
      <c r="M64" s="22"/>
      <c r="N64" s="22"/>
      <c r="O64" s="22"/>
      <c r="P64" s="22"/>
      <c r="Q64" s="2"/>
    </row>
    <row r="65" spans="2:18" ht="16.5">
      <c r="B65" s="26"/>
      <c r="C65" s="21"/>
      <c r="D65" s="27"/>
      <c r="E65" s="22"/>
      <c r="F65" s="27"/>
      <c r="G65" s="22"/>
      <c r="H65" s="27"/>
      <c r="I65" s="22"/>
      <c r="J65" s="27"/>
      <c r="K65" s="21"/>
      <c r="L65" s="21"/>
      <c r="M65" s="22"/>
      <c r="N65" s="22"/>
      <c r="O65" s="22"/>
      <c r="P65" s="22"/>
      <c r="Q65" s="2"/>
    </row>
    <row r="66" spans="2:18" ht="16.5">
      <c r="B66" s="26"/>
      <c r="C66" s="21"/>
      <c r="D66" s="27"/>
      <c r="E66" s="21"/>
      <c r="F66" s="27"/>
      <c r="G66" s="21"/>
      <c r="H66" s="27"/>
      <c r="I66" s="21"/>
      <c r="J66" s="27"/>
      <c r="K66" s="21"/>
      <c r="L66" s="21"/>
      <c r="M66" s="21"/>
      <c r="N66" s="21"/>
      <c r="O66" s="21"/>
      <c r="P66" s="21"/>
      <c r="Q66" s="2"/>
    </row>
    <row r="67" spans="2:18" ht="16.5">
      <c r="B67" s="26"/>
      <c r="C67" s="21"/>
      <c r="D67" s="27"/>
      <c r="E67" s="22"/>
      <c r="F67" s="27"/>
      <c r="G67" s="22"/>
      <c r="H67" s="27"/>
      <c r="I67" s="22"/>
      <c r="J67" s="27"/>
      <c r="K67" s="22"/>
      <c r="L67" s="22"/>
      <c r="M67" s="22"/>
      <c r="N67" s="22"/>
      <c r="O67" s="22"/>
      <c r="P67" s="22"/>
      <c r="Q67" s="2"/>
    </row>
    <row r="68" spans="2:18" ht="16.5">
      <c r="B68" s="26"/>
      <c r="C68" s="21"/>
      <c r="D68" s="27"/>
      <c r="E68" s="22"/>
      <c r="F68" s="27"/>
      <c r="G68" s="21"/>
      <c r="H68" s="27"/>
      <c r="I68" s="22"/>
      <c r="J68" s="27"/>
      <c r="K68" s="21"/>
      <c r="L68" s="21"/>
      <c r="M68" s="21"/>
      <c r="N68" s="21"/>
      <c r="O68" s="21"/>
      <c r="P68" s="21"/>
      <c r="Q68" s="2"/>
    </row>
    <row r="69" spans="2:18" ht="16.5">
      <c r="B69" s="12" t="s">
        <v>18</v>
      </c>
      <c r="C69" s="13">
        <f>+O40+7</f>
        <v>43107</v>
      </c>
      <c r="D69" s="14"/>
      <c r="E69" s="13">
        <f>+C69+7</f>
        <v>43114</v>
      </c>
      <c r="F69" s="14"/>
      <c r="G69" s="13">
        <f>+C69+14</f>
        <v>43121</v>
      </c>
      <c r="H69" s="14"/>
      <c r="I69" s="13">
        <f>+C69+21</f>
        <v>43128</v>
      </c>
      <c r="J69" s="14"/>
      <c r="K69" s="13">
        <f>+C69+28</f>
        <v>43135</v>
      </c>
      <c r="L69" s="14"/>
      <c r="M69" s="13">
        <f>+C69+35</f>
        <v>43142</v>
      </c>
      <c r="N69" s="14"/>
      <c r="O69" s="13">
        <f>+C69+42</f>
        <v>43149</v>
      </c>
      <c r="P69" s="14"/>
      <c r="Q69" s="15" t="s">
        <v>1</v>
      </c>
      <c r="R69" s="76" t="s">
        <v>21</v>
      </c>
    </row>
    <row r="70" spans="2:18" ht="16.5">
      <c r="B70" s="16" t="s">
        <v>2</v>
      </c>
      <c r="C70" s="33">
        <v>0</v>
      </c>
      <c r="D70" s="32">
        <v>0</v>
      </c>
      <c r="E70" s="23">
        <v>0</v>
      </c>
      <c r="F70" s="24">
        <v>0</v>
      </c>
      <c r="G70" s="33">
        <v>0</v>
      </c>
      <c r="H70" s="32">
        <v>0</v>
      </c>
      <c r="I70" s="89">
        <v>0</v>
      </c>
      <c r="J70" s="35">
        <v>1</v>
      </c>
      <c r="K70" s="34">
        <v>0</v>
      </c>
      <c r="L70" s="35">
        <v>1</v>
      </c>
      <c r="M70" s="31">
        <v>0</v>
      </c>
      <c r="N70" s="32">
        <v>0</v>
      </c>
      <c r="O70" s="33">
        <v>0</v>
      </c>
      <c r="P70" s="32">
        <v>0</v>
      </c>
      <c r="Q70" s="1">
        <f t="shared" ref="Q70:Q85" si="6">+O70+M70+K70+I70+G70+E70+C70+Q41</f>
        <v>3</v>
      </c>
      <c r="R70" s="77">
        <v>0</v>
      </c>
    </row>
    <row r="71" spans="2:18" ht="16.5">
      <c r="B71" s="16" t="s">
        <v>3</v>
      </c>
      <c r="C71" s="34">
        <v>1</v>
      </c>
      <c r="D71" s="35">
        <v>1</v>
      </c>
      <c r="E71" s="37">
        <v>0</v>
      </c>
      <c r="F71" s="35">
        <v>1</v>
      </c>
      <c r="G71" s="17">
        <v>0</v>
      </c>
      <c r="H71" s="18">
        <v>1</v>
      </c>
      <c r="I71" s="37">
        <v>0</v>
      </c>
      <c r="J71" s="35">
        <v>1</v>
      </c>
      <c r="K71" s="33">
        <v>0</v>
      </c>
      <c r="L71" s="32">
        <v>0</v>
      </c>
      <c r="M71" s="37">
        <v>3</v>
      </c>
      <c r="N71" s="35">
        <v>1</v>
      </c>
      <c r="O71" s="34">
        <v>0</v>
      </c>
      <c r="P71" s="35">
        <v>1</v>
      </c>
      <c r="Q71" s="81">
        <f t="shared" si="6"/>
        <v>20</v>
      </c>
      <c r="R71" s="77">
        <f>+Q71/(D18+F18+H18+J18+L18+N18+P18+D42+F42+H42+J42+L42+N42+P42+D71+F71+H71+J71+L71+N71+P71)</f>
        <v>1.1111111111111112</v>
      </c>
    </row>
    <row r="72" spans="2:18" ht="16.5">
      <c r="B72" s="16" t="s">
        <v>4</v>
      </c>
      <c r="C72" s="17">
        <v>1</v>
      </c>
      <c r="D72" s="18">
        <v>1</v>
      </c>
      <c r="E72" s="37">
        <v>0</v>
      </c>
      <c r="F72" s="35">
        <v>1</v>
      </c>
      <c r="G72" s="33">
        <v>0</v>
      </c>
      <c r="H72" s="32">
        <v>0</v>
      </c>
      <c r="I72" s="37">
        <v>0</v>
      </c>
      <c r="J72" s="35">
        <v>1</v>
      </c>
      <c r="K72" s="34">
        <v>3</v>
      </c>
      <c r="L72" s="35">
        <v>1</v>
      </c>
      <c r="M72" s="37">
        <v>3</v>
      </c>
      <c r="N72" s="35">
        <v>1</v>
      </c>
      <c r="O72" s="34">
        <v>0</v>
      </c>
      <c r="P72" s="35">
        <v>1</v>
      </c>
      <c r="Q72" s="81">
        <f t="shared" si="6"/>
        <v>22</v>
      </c>
      <c r="R72" s="77">
        <f t="shared" ref="R72:R80" si="7">+Q72/(D19+F19+H19+J19+L19+N19+P19+D43+F43+H43+J43+L43+N43+P43+D72+F72+H72+J72+L72+N72+P72)</f>
        <v>1.2941176470588236</v>
      </c>
    </row>
    <row r="73" spans="2:18" ht="16.5">
      <c r="B73" s="16" t="s">
        <v>5</v>
      </c>
      <c r="C73" s="33">
        <v>0</v>
      </c>
      <c r="D73" s="32">
        <v>0</v>
      </c>
      <c r="E73" s="31">
        <v>0</v>
      </c>
      <c r="F73" s="32">
        <v>0</v>
      </c>
      <c r="G73" s="33">
        <v>0</v>
      </c>
      <c r="H73" s="32">
        <v>0</v>
      </c>
      <c r="I73" s="31">
        <v>0</v>
      </c>
      <c r="J73" s="32">
        <v>0</v>
      </c>
      <c r="K73" s="34">
        <v>3</v>
      </c>
      <c r="L73" s="35">
        <v>1</v>
      </c>
      <c r="M73" s="37">
        <v>3</v>
      </c>
      <c r="N73" s="35">
        <v>1</v>
      </c>
      <c r="O73" s="34">
        <v>3</v>
      </c>
      <c r="P73" s="35">
        <v>1</v>
      </c>
      <c r="Q73" s="81">
        <f t="shared" si="6"/>
        <v>27</v>
      </c>
      <c r="R73" s="77">
        <f t="shared" si="7"/>
        <v>2.25</v>
      </c>
    </row>
    <row r="74" spans="2:18" ht="16.5">
      <c r="B74" s="16" t="s">
        <v>6</v>
      </c>
      <c r="C74" s="34">
        <v>1</v>
      </c>
      <c r="D74" s="35">
        <v>1</v>
      </c>
      <c r="E74" s="19">
        <v>0</v>
      </c>
      <c r="F74" s="18">
        <v>1</v>
      </c>
      <c r="G74" s="17">
        <v>3</v>
      </c>
      <c r="H74" s="18">
        <v>1</v>
      </c>
      <c r="I74" s="31">
        <v>0</v>
      </c>
      <c r="J74" s="32">
        <v>0</v>
      </c>
      <c r="K74" s="33">
        <v>0</v>
      </c>
      <c r="L74" s="32">
        <v>0</v>
      </c>
      <c r="M74" s="37">
        <v>0</v>
      </c>
      <c r="N74" s="35">
        <v>1</v>
      </c>
      <c r="O74" s="34">
        <v>3</v>
      </c>
      <c r="P74" s="35">
        <v>1</v>
      </c>
      <c r="Q74" s="81">
        <f t="shared" si="6"/>
        <v>20</v>
      </c>
      <c r="R74" s="77">
        <f t="shared" si="7"/>
        <v>1.1111111111111112</v>
      </c>
    </row>
    <row r="75" spans="2:18" ht="16.5">
      <c r="B75" s="16" t="s">
        <v>7</v>
      </c>
      <c r="C75" s="34">
        <v>1</v>
      </c>
      <c r="D75" s="35">
        <v>1</v>
      </c>
      <c r="E75" s="19">
        <v>3</v>
      </c>
      <c r="F75" s="18">
        <v>1</v>
      </c>
      <c r="G75" s="34">
        <v>3</v>
      </c>
      <c r="H75" s="35">
        <v>1</v>
      </c>
      <c r="I75" s="31">
        <v>0</v>
      </c>
      <c r="J75" s="32">
        <v>0</v>
      </c>
      <c r="K75" s="33">
        <v>0</v>
      </c>
      <c r="L75" s="32">
        <v>0</v>
      </c>
      <c r="M75" s="37">
        <v>0</v>
      </c>
      <c r="N75" s="35">
        <v>1</v>
      </c>
      <c r="O75" s="33">
        <v>0</v>
      </c>
      <c r="P75" s="32">
        <v>0</v>
      </c>
      <c r="Q75" s="81">
        <f t="shared" si="6"/>
        <v>13</v>
      </c>
      <c r="R75" s="77">
        <f t="shared" si="7"/>
        <v>1</v>
      </c>
    </row>
    <row r="76" spans="2:18" ht="16.5">
      <c r="B76" s="16" t="s">
        <v>8</v>
      </c>
      <c r="C76" s="34">
        <v>1</v>
      </c>
      <c r="D76" s="35">
        <v>1</v>
      </c>
      <c r="E76" s="37">
        <v>3</v>
      </c>
      <c r="F76" s="35">
        <v>1</v>
      </c>
      <c r="G76" s="34">
        <v>3</v>
      </c>
      <c r="H76" s="35">
        <v>1</v>
      </c>
      <c r="I76" s="37">
        <v>3</v>
      </c>
      <c r="J76" s="35">
        <v>1</v>
      </c>
      <c r="K76" s="34">
        <v>0</v>
      </c>
      <c r="L76" s="35">
        <v>1</v>
      </c>
      <c r="M76" s="37">
        <v>3</v>
      </c>
      <c r="N76" s="35">
        <v>1</v>
      </c>
      <c r="O76" s="33">
        <v>0</v>
      </c>
      <c r="P76" s="32">
        <v>0</v>
      </c>
      <c r="Q76" s="81">
        <f t="shared" si="6"/>
        <v>26</v>
      </c>
      <c r="R76" s="77">
        <f t="shared" si="7"/>
        <v>1.3</v>
      </c>
    </row>
    <row r="77" spans="2:18" ht="16.5">
      <c r="B77" s="16" t="s">
        <v>9</v>
      </c>
      <c r="C77" s="33">
        <v>0</v>
      </c>
      <c r="D77" s="32">
        <v>0</v>
      </c>
      <c r="E77" s="31">
        <v>0</v>
      </c>
      <c r="F77" s="32">
        <v>0</v>
      </c>
      <c r="G77" s="33">
        <v>0</v>
      </c>
      <c r="H77" s="32">
        <v>0</v>
      </c>
      <c r="I77" s="31">
        <v>0</v>
      </c>
      <c r="J77" s="32">
        <v>0</v>
      </c>
      <c r="K77" s="33">
        <v>0</v>
      </c>
      <c r="L77" s="32">
        <v>0</v>
      </c>
      <c r="M77" s="31">
        <v>0</v>
      </c>
      <c r="N77" s="32">
        <v>0</v>
      </c>
      <c r="O77" s="33">
        <v>0</v>
      </c>
      <c r="P77" s="32">
        <v>0</v>
      </c>
      <c r="Q77" s="81">
        <f t="shared" si="6"/>
        <v>0</v>
      </c>
      <c r="R77" s="77">
        <f t="shared" si="7"/>
        <v>0</v>
      </c>
    </row>
    <row r="78" spans="2:18" ht="16.5">
      <c r="B78" s="16" t="s">
        <v>10</v>
      </c>
      <c r="C78" s="34">
        <v>1</v>
      </c>
      <c r="D78" s="35">
        <v>1</v>
      </c>
      <c r="E78" s="31">
        <v>0</v>
      </c>
      <c r="F78" s="32">
        <v>0</v>
      </c>
      <c r="G78" s="33">
        <v>0</v>
      </c>
      <c r="H78" s="32">
        <v>0</v>
      </c>
      <c r="I78" s="31">
        <v>0</v>
      </c>
      <c r="J78" s="32">
        <v>0</v>
      </c>
      <c r="K78" s="34">
        <v>0</v>
      </c>
      <c r="L78" s="35">
        <v>1</v>
      </c>
      <c r="M78" s="37">
        <v>0</v>
      </c>
      <c r="N78" s="35">
        <v>1</v>
      </c>
      <c r="O78" s="34">
        <v>3</v>
      </c>
      <c r="P78" s="35">
        <v>1</v>
      </c>
      <c r="Q78" s="81">
        <f t="shared" si="6"/>
        <v>17</v>
      </c>
      <c r="R78" s="77">
        <f t="shared" si="7"/>
        <v>1.2142857142857142</v>
      </c>
    </row>
    <row r="79" spans="2:18" ht="16.5">
      <c r="B79" s="16" t="s">
        <v>11</v>
      </c>
      <c r="C79" s="17">
        <v>1</v>
      </c>
      <c r="D79" s="18">
        <v>1</v>
      </c>
      <c r="E79" s="19">
        <v>0</v>
      </c>
      <c r="F79" s="18">
        <v>1</v>
      </c>
      <c r="G79" s="34">
        <v>0</v>
      </c>
      <c r="H79" s="35">
        <v>1</v>
      </c>
      <c r="I79" s="37">
        <v>0</v>
      </c>
      <c r="J79" s="35">
        <v>1</v>
      </c>
      <c r="K79" s="34">
        <v>0</v>
      </c>
      <c r="L79" s="35">
        <v>1</v>
      </c>
      <c r="M79" s="37">
        <v>0</v>
      </c>
      <c r="N79" s="35">
        <v>1</v>
      </c>
      <c r="O79" s="34">
        <v>0</v>
      </c>
      <c r="P79" s="35">
        <v>1</v>
      </c>
      <c r="Q79" s="81">
        <f t="shared" si="6"/>
        <v>22</v>
      </c>
      <c r="R79" s="77">
        <f t="shared" si="7"/>
        <v>1.375</v>
      </c>
    </row>
    <row r="80" spans="2:18" ht="16.5">
      <c r="B80" s="16" t="s">
        <v>12</v>
      </c>
      <c r="C80" s="17">
        <v>1</v>
      </c>
      <c r="D80" s="18">
        <v>1</v>
      </c>
      <c r="E80" s="31">
        <v>0</v>
      </c>
      <c r="F80" s="32">
        <v>0</v>
      </c>
      <c r="G80" s="34">
        <v>0</v>
      </c>
      <c r="H80" s="35">
        <v>1</v>
      </c>
      <c r="I80" s="37">
        <v>3</v>
      </c>
      <c r="J80" s="35">
        <v>1</v>
      </c>
      <c r="K80" s="34">
        <v>3</v>
      </c>
      <c r="L80" s="35">
        <v>1</v>
      </c>
      <c r="M80" s="37">
        <v>3</v>
      </c>
      <c r="N80" s="35">
        <v>1</v>
      </c>
      <c r="O80" s="34">
        <v>0</v>
      </c>
      <c r="P80" s="35">
        <v>1</v>
      </c>
      <c r="Q80" s="81">
        <f t="shared" si="6"/>
        <v>26</v>
      </c>
      <c r="R80" s="77">
        <f t="shared" si="7"/>
        <v>1.5294117647058822</v>
      </c>
    </row>
    <row r="81" spans="2:18" ht="16.5">
      <c r="B81" s="16" t="s">
        <v>13</v>
      </c>
      <c r="C81" s="17">
        <v>1</v>
      </c>
      <c r="D81" s="18">
        <v>1</v>
      </c>
      <c r="E81" s="19">
        <v>3</v>
      </c>
      <c r="F81" s="18">
        <v>1</v>
      </c>
      <c r="G81" s="17">
        <v>3</v>
      </c>
      <c r="H81" s="18">
        <v>1</v>
      </c>
      <c r="I81" s="37">
        <v>3</v>
      </c>
      <c r="J81" s="35">
        <v>1</v>
      </c>
      <c r="K81" s="34">
        <v>3</v>
      </c>
      <c r="L81" s="35">
        <v>1</v>
      </c>
      <c r="M81" s="37">
        <v>0</v>
      </c>
      <c r="N81" s="35">
        <v>1</v>
      </c>
      <c r="O81" s="34">
        <v>3</v>
      </c>
      <c r="P81" s="35">
        <v>1</v>
      </c>
      <c r="Q81" s="81">
        <f t="shared" si="6"/>
        <v>38</v>
      </c>
      <c r="R81" s="77">
        <f>+Q81/(D28+F28+H28+J28+L28+N28+P28+D52+F52+H52+J52+L52+N52+P52+D81+F81+H81+J81+L81+N81+P81)</f>
        <v>2</v>
      </c>
    </row>
    <row r="82" spans="2:18" ht="16.5">
      <c r="B82" s="36" t="s">
        <v>15</v>
      </c>
      <c r="C82" s="34">
        <v>1</v>
      </c>
      <c r="D82" s="35">
        <v>1</v>
      </c>
      <c r="E82" s="37">
        <v>3</v>
      </c>
      <c r="F82" s="35">
        <v>1</v>
      </c>
      <c r="G82" s="25">
        <v>0</v>
      </c>
      <c r="H82" s="24">
        <v>0</v>
      </c>
      <c r="I82" s="37">
        <v>3</v>
      </c>
      <c r="J82" s="35">
        <v>1</v>
      </c>
      <c r="K82" s="34">
        <v>0</v>
      </c>
      <c r="L82" s="35">
        <v>1</v>
      </c>
      <c r="M82" s="31">
        <v>0</v>
      </c>
      <c r="N82" s="32">
        <v>0</v>
      </c>
      <c r="O82" s="33">
        <v>0</v>
      </c>
      <c r="P82" s="32">
        <v>0</v>
      </c>
      <c r="Q82" s="81">
        <f t="shared" si="6"/>
        <v>13</v>
      </c>
      <c r="R82" s="77">
        <f>+Q82/(D30+F30+H30+J30+L30+N30+P30+D53+F53+H53+J53+L53+N53+P53+D82+F82+H82+J82+L82+N82+P82)</f>
        <v>1.8571428571428572</v>
      </c>
    </row>
    <row r="83" spans="2:18" ht="16.5">
      <c r="B83" s="16" t="s">
        <v>16</v>
      </c>
      <c r="C83" s="17">
        <v>1</v>
      </c>
      <c r="D83" s="18">
        <v>1</v>
      </c>
      <c r="E83" s="37">
        <v>0</v>
      </c>
      <c r="F83" s="35">
        <v>1</v>
      </c>
      <c r="G83" s="33">
        <v>0</v>
      </c>
      <c r="H83" s="32">
        <v>0</v>
      </c>
      <c r="I83" s="31">
        <v>0</v>
      </c>
      <c r="J83" s="32">
        <v>0</v>
      </c>
      <c r="K83" s="34">
        <v>3</v>
      </c>
      <c r="L83" s="35">
        <v>1</v>
      </c>
      <c r="M83" s="31">
        <v>0</v>
      </c>
      <c r="N83" s="32">
        <v>0</v>
      </c>
      <c r="O83" s="33">
        <v>0</v>
      </c>
      <c r="P83" s="32">
        <v>0</v>
      </c>
      <c r="Q83" s="81">
        <f t="shared" si="6"/>
        <v>23</v>
      </c>
      <c r="R83" s="77">
        <f>+Q83/(D31+F31+H31+J31+L31+N31+P31+D54+F54+H54+J54+L54+N54+P54+D83+F83+H83+J83+L83+N83+P83)</f>
        <v>1.9166666666666667</v>
      </c>
    </row>
    <row r="84" spans="2:18" ht="16.5">
      <c r="B84" s="43" t="s">
        <v>17</v>
      </c>
      <c r="C84" s="50">
        <v>1</v>
      </c>
      <c r="D84" s="51">
        <v>1</v>
      </c>
      <c r="E84" s="52">
        <v>0</v>
      </c>
      <c r="F84" s="49">
        <v>0</v>
      </c>
      <c r="G84" s="50">
        <v>0</v>
      </c>
      <c r="H84" s="51">
        <v>1</v>
      </c>
      <c r="I84" s="52">
        <v>0</v>
      </c>
      <c r="J84" s="49">
        <v>0</v>
      </c>
      <c r="K84" s="50">
        <v>0</v>
      </c>
      <c r="L84" s="51">
        <v>1</v>
      </c>
      <c r="M84" s="90">
        <v>3</v>
      </c>
      <c r="N84" s="51">
        <v>1</v>
      </c>
      <c r="O84" s="50">
        <v>0</v>
      </c>
      <c r="P84" s="51">
        <v>1</v>
      </c>
      <c r="Q84" s="82">
        <f t="shared" si="6"/>
        <v>29</v>
      </c>
      <c r="R84" s="77">
        <f>+Q84/(D32+F32+H32+J32+L32+N32+P32+D55+F55+H55+J55+L55+N55+P55+D84+F84+H84+J84+L84+N84+P84)</f>
        <v>1.8125</v>
      </c>
    </row>
    <row r="85" spans="2:18" ht="16.5">
      <c r="B85" s="70" t="s">
        <v>23</v>
      </c>
      <c r="C85" s="69">
        <v>0</v>
      </c>
      <c r="D85" s="68">
        <v>0</v>
      </c>
      <c r="E85" s="67">
        <v>0</v>
      </c>
      <c r="F85" s="68">
        <v>0</v>
      </c>
      <c r="G85" s="69">
        <v>0</v>
      </c>
      <c r="H85" s="68">
        <v>0</v>
      </c>
      <c r="I85" s="67">
        <v>0</v>
      </c>
      <c r="J85" s="68">
        <v>0</v>
      </c>
      <c r="K85" s="69">
        <v>0</v>
      </c>
      <c r="L85" s="68">
        <v>0</v>
      </c>
      <c r="M85" s="67">
        <v>0</v>
      </c>
      <c r="N85" s="68">
        <v>0</v>
      </c>
      <c r="O85" s="69">
        <v>0</v>
      </c>
      <c r="P85" s="68">
        <v>0</v>
      </c>
      <c r="Q85" s="82">
        <f t="shared" si="6"/>
        <v>0</v>
      </c>
      <c r="R85" s="77">
        <f>+Q85/(D33+F33+H33+J33+L33+N33+P33+D56+F56+H56+J56+L56+N56+P56+D85+F85+H85+J85+L85+N85+P85)</f>
        <v>0</v>
      </c>
    </row>
    <row r="86" spans="2:18" ht="16.5">
      <c r="B86" s="70" t="s">
        <v>24</v>
      </c>
      <c r="C86" s="69">
        <v>0</v>
      </c>
      <c r="D86" s="68">
        <v>0</v>
      </c>
      <c r="E86" s="67">
        <v>0</v>
      </c>
      <c r="F86" s="68">
        <v>0</v>
      </c>
      <c r="G86" s="69">
        <v>0</v>
      </c>
      <c r="H86" s="68">
        <v>0</v>
      </c>
      <c r="I86" s="67">
        <v>0</v>
      </c>
      <c r="J86" s="68">
        <v>0</v>
      </c>
      <c r="K86" s="69">
        <v>0</v>
      </c>
      <c r="L86" s="68">
        <v>0</v>
      </c>
      <c r="M86" s="62">
        <v>0</v>
      </c>
      <c r="N86" s="63">
        <v>1</v>
      </c>
      <c r="O86" s="78">
        <v>3</v>
      </c>
      <c r="P86" s="63">
        <v>1</v>
      </c>
      <c r="Q86" s="82">
        <f t="shared" ref="Q86" si="8">+O86+M86+K86+I86+G86+E86+C86+Q57</f>
        <v>9</v>
      </c>
      <c r="R86" s="77">
        <f>+Q86/(D34+F34+H34+J34+L34+N34+P34+D57+F57+H57+J57+L57+N57+P57+D86+F86+H86+J86+L86+N86+P86)</f>
        <v>0.81818181818181823</v>
      </c>
    </row>
    <row r="100" spans="2:18" ht="16.5">
      <c r="B100" s="12" t="s">
        <v>19</v>
      </c>
      <c r="C100" s="13">
        <f>+O69+7</f>
        <v>43156</v>
      </c>
      <c r="D100" s="14"/>
      <c r="E100" s="13">
        <f>+C100+7</f>
        <v>43163</v>
      </c>
      <c r="F100" s="14"/>
      <c r="G100" s="13">
        <f>+C100+14</f>
        <v>43170</v>
      </c>
      <c r="H100" s="14"/>
      <c r="I100" s="13">
        <f>+C100+21</f>
        <v>43177</v>
      </c>
      <c r="J100" s="14"/>
      <c r="K100" s="13">
        <f>+C100+28</f>
        <v>43184</v>
      </c>
      <c r="L100" s="14"/>
      <c r="M100" s="13">
        <f>+C100+35</f>
        <v>43191</v>
      </c>
      <c r="N100" s="14"/>
      <c r="O100" s="13">
        <f>+C100+42</f>
        <v>43198</v>
      </c>
      <c r="P100" s="14"/>
      <c r="Q100" s="15" t="s">
        <v>1</v>
      </c>
      <c r="R100" s="76" t="s">
        <v>21</v>
      </c>
    </row>
    <row r="101" spans="2:18" ht="16.5">
      <c r="B101" s="16" t="s">
        <v>2</v>
      </c>
      <c r="C101" s="33">
        <v>0</v>
      </c>
      <c r="D101" s="32">
        <v>0</v>
      </c>
      <c r="E101" s="31">
        <v>0</v>
      </c>
      <c r="F101" s="32">
        <v>0</v>
      </c>
      <c r="G101" s="33">
        <v>0</v>
      </c>
      <c r="H101" s="32">
        <v>0</v>
      </c>
      <c r="I101" s="31">
        <v>0</v>
      </c>
      <c r="J101" s="32">
        <v>0</v>
      </c>
      <c r="K101" s="34">
        <v>3</v>
      </c>
      <c r="L101" s="35">
        <v>1</v>
      </c>
      <c r="M101" s="31">
        <v>0</v>
      </c>
      <c r="N101" s="32">
        <v>1</v>
      </c>
      <c r="O101" s="33">
        <v>0</v>
      </c>
      <c r="P101" s="32">
        <v>0</v>
      </c>
      <c r="Q101" s="1">
        <f t="shared" ref="Q101:Q116" si="9">+O101+M101+K101+I101+G101+E101+C101+Q70</f>
        <v>6</v>
      </c>
      <c r="R101" s="77">
        <v>0</v>
      </c>
    </row>
    <row r="102" spans="2:18" ht="16.5">
      <c r="B102" s="16" t="s">
        <v>3</v>
      </c>
      <c r="C102" s="34">
        <v>3</v>
      </c>
      <c r="D102" s="35">
        <v>1</v>
      </c>
      <c r="E102" s="37">
        <v>3</v>
      </c>
      <c r="F102" s="35">
        <v>1</v>
      </c>
      <c r="G102" s="34">
        <v>1</v>
      </c>
      <c r="H102" s="35">
        <v>1</v>
      </c>
      <c r="I102" s="37">
        <v>0</v>
      </c>
      <c r="J102" s="35">
        <v>1</v>
      </c>
      <c r="K102" s="34">
        <v>3</v>
      </c>
      <c r="L102" s="35">
        <v>1</v>
      </c>
      <c r="M102" s="37">
        <v>0</v>
      </c>
      <c r="N102" s="35">
        <v>1</v>
      </c>
      <c r="O102" s="34">
        <v>3</v>
      </c>
      <c r="P102" s="35">
        <v>1</v>
      </c>
      <c r="Q102" s="1">
        <f t="shared" si="9"/>
        <v>33</v>
      </c>
      <c r="R102" s="77">
        <f>+Q102/(+D18+F18+H18+J18+L18+N18+P18+D42+F42+H42+J42+L42+N42+P42+D71+F71+H71+J71+L71+N71+P71+D102+F102+H102+J102+L102+N102+P102)</f>
        <v>1.32</v>
      </c>
    </row>
    <row r="103" spans="2:18" ht="16.5">
      <c r="B103" s="16" t="s">
        <v>4</v>
      </c>
      <c r="C103" s="33">
        <v>0</v>
      </c>
      <c r="D103" s="32">
        <v>0</v>
      </c>
      <c r="E103" s="37">
        <v>3</v>
      </c>
      <c r="F103" s="35">
        <v>1</v>
      </c>
      <c r="G103" s="34">
        <v>1</v>
      </c>
      <c r="H103" s="35">
        <v>1</v>
      </c>
      <c r="I103" s="31">
        <v>0</v>
      </c>
      <c r="J103" s="32">
        <v>0</v>
      </c>
      <c r="K103" s="34">
        <v>3</v>
      </c>
      <c r="L103" s="35">
        <v>1</v>
      </c>
      <c r="M103" s="37">
        <v>3</v>
      </c>
      <c r="N103" s="35">
        <v>1</v>
      </c>
      <c r="O103" s="34">
        <v>0</v>
      </c>
      <c r="P103" s="35">
        <v>1</v>
      </c>
      <c r="Q103" s="1">
        <f t="shared" si="9"/>
        <v>32</v>
      </c>
      <c r="R103" s="77">
        <f t="shared" ref="R103:R112" si="10">+Q103/(+D19+F19+H19+J19+L19+N19+P19+D43+F43+H43+J43+L43+N43+P43+D72+F72+H72+J72+L72+N72+P72+D103+F103+H103+J103+L103+N103+P103)</f>
        <v>1.4545454545454546</v>
      </c>
    </row>
    <row r="104" spans="2:18" ht="16.5">
      <c r="B104" s="16" t="s">
        <v>5</v>
      </c>
      <c r="C104" s="34">
        <v>3</v>
      </c>
      <c r="D104" s="35">
        <v>1</v>
      </c>
      <c r="E104" s="37">
        <v>0</v>
      </c>
      <c r="F104" s="35">
        <v>1</v>
      </c>
      <c r="G104" s="34">
        <v>0</v>
      </c>
      <c r="H104" s="35">
        <v>0</v>
      </c>
      <c r="I104" s="37">
        <v>0</v>
      </c>
      <c r="J104" s="35">
        <v>1</v>
      </c>
      <c r="K104" s="34">
        <v>0</v>
      </c>
      <c r="L104" s="35">
        <v>1</v>
      </c>
      <c r="M104" s="37">
        <v>0</v>
      </c>
      <c r="N104" s="35">
        <v>1</v>
      </c>
      <c r="O104" s="34">
        <v>0</v>
      </c>
      <c r="P104" s="35">
        <v>1</v>
      </c>
      <c r="Q104" s="1">
        <f t="shared" si="9"/>
        <v>30</v>
      </c>
      <c r="R104" s="77">
        <f t="shared" si="10"/>
        <v>1.6666666666666667</v>
      </c>
    </row>
    <row r="105" spans="2:18" ht="16.5">
      <c r="B105" s="16" t="s">
        <v>6</v>
      </c>
      <c r="C105" s="34">
        <v>0</v>
      </c>
      <c r="D105" s="35">
        <v>1</v>
      </c>
      <c r="E105" s="37">
        <v>0</v>
      </c>
      <c r="F105" s="35">
        <v>1</v>
      </c>
      <c r="G105" s="34">
        <v>1</v>
      </c>
      <c r="H105" s="35">
        <v>1</v>
      </c>
      <c r="I105" s="37">
        <v>3</v>
      </c>
      <c r="J105" s="35">
        <v>1</v>
      </c>
      <c r="K105" s="34">
        <v>0</v>
      </c>
      <c r="L105" s="35">
        <v>1</v>
      </c>
      <c r="M105" s="37">
        <v>0</v>
      </c>
      <c r="N105" s="35">
        <v>1</v>
      </c>
      <c r="O105" s="34">
        <v>3</v>
      </c>
      <c r="P105" s="35">
        <v>1</v>
      </c>
      <c r="Q105" s="1">
        <f t="shared" si="9"/>
        <v>27</v>
      </c>
      <c r="R105" s="77">
        <f t="shared" si="10"/>
        <v>1.08</v>
      </c>
    </row>
    <row r="106" spans="2:18" ht="16.5">
      <c r="B106" s="16" t="s">
        <v>7</v>
      </c>
      <c r="C106" s="34">
        <v>0</v>
      </c>
      <c r="D106" s="35">
        <v>1</v>
      </c>
      <c r="E106" s="37">
        <v>0</v>
      </c>
      <c r="F106" s="35">
        <v>1</v>
      </c>
      <c r="G106" s="34">
        <v>1</v>
      </c>
      <c r="H106" s="35">
        <v>1</v>
      </c>
      <c r="I106" s="37">
        <v>0</v>
      </c>
      <c r="J106" s="35">
        <v>1</v>
      </c>
      <c r="K106" s="33">
        <v>0</v>
      </c>
      <c r="L106" s="32">
        <v>0</v>
      </c>
      <c r="M106" s="31">
        <v>0</v>
      </c>
      <c r="N106" s="32">
        <v>0</v>
      </c>
      <c r="O106" s="34">
        <v>0</v>
      </c>
      <c r="P106" s="35">
        <v>1</v>
      </c>
      <c r="Q106" s="1">
        <f t="shared" si="9"/>
        <v>14</v>
      </c>
      <c r="R106" s="77">
        <f t="shared" si="10"/>
        <v>0.77777777777777779</v>
      </c>
    </row>
    <row r="107" spans="2:18" ht="16.5">
      <c r="B107" s="16" t="s">
        <v>8</v>
      </c>
      <c r="C107" s="33">
        <v>0</v>
      </c>
      <c r="D107" s="32">
        <v>0</v>
      </c>
      <c r="E107" s="37">
        <v>0</v>
      </c>
      <c r="F107" s="35">
        <v>1</v>
      </c>
      <c r="G107" s="34">
        <v>1</v>
      </c>
      <c r="H107" s="35">
        <v>1</v>
      </c>
      <c r="I107" s="37">
        <v>3</v>
      </c>
      <c r="J107" s="35">
        <v>1</v>
      </c>
      <c r="K107" s="34">
        <v>0</v>
      </c>
      <c r="L107" s="35">
        <v>1</v>
      </c>
      <c r="M107" s="31">
        <v>0</v>
      </c>
      <c r="N107" s="32">
        <v>0</v>
      </c>
      <c r="O107" s="34">
        <v>3</v>
      </c>
      <c r="P107" s="35">
        <v>1</v>
      </c>
      <c r="Q107" s="1">
        <f t="shared" si="9"/>
        <v>33</v>
      </c>
      <c r="R107" s="77">
        <f t="shared" si="10"/>
        <v>1.32</v>
      </c>
    </row>
    <row r="108" spans="2:18" ht="16.5">
      <c r="B108" s="16" t="s">
        <v>9</v>
      </c>
      <c r="C108" s="33">
        <v>0</v>
      </c>
      <c r="D108" s="32">
        <v>0</v>
      </c>
      <c r="E108" s="31">
        <v>0</v>
      </c>
      <c r="F108" s="32">
        <v>0</v>
      </c>
      <c r="G108" s="33">
        <v>0</v>
      </c>
      <c r="H108" s="32">
        <v>0</v>
      </c>
      <c r="I108" s="31">
        <v>0</v>
      </c>
      <c r="J108" s="32">
        <v>0</v>
      </c>
      <c r="K108" s="33">
        <v>0</v>
      </c>
      <c r="L108" s="32">
        <v>0</v>
      </c>
      <c r="M108" s="31">
        <v>0</v>
      </c>
      <c r="N108" s="32">
        <v>0</v>
      </c>
      <c r="O108" s="33">
        <v>0</v>
      </c>
      <c r="P108" s="32">
        <v>0</v>
      </c>
      <c r="Q108" s="1">
        <f t="shared" si="9"/>
        <v>0</v>
      </c>
      <c r="R108" s="77">
        <f t="shared" si="10"/>
        <v>0</v>
      </c>
    </row>
    <row r="109" spans="2:18" ht="16.5">
      <c r="B109" s="16" t="s">
        <v>10</v>
      </c>
      <c r="C109" s="34">
        <v>3</v>
      </c>
      <c r="D109" s="35">
        <v>1</v>
      </c>
      <c r="E109" s="31">
        <v>0</v>
      </c>
      <c r="F109" s="32">
        <v>0</v>
      </c>
      <c r="G109" s="33">
        <v>0</v>
      </c>
      <c r="H109" s="32">
        <v>0</v>
      </c>
      <c r="I109" s="37">
        <v>3</v>
      </c>
      <c r="J109" s="35">
        <v>1</v>
      </c>
      <c r="K109" s="33">
        <v>0</v>
      </c>
      <c r="L109" s="32">
        <v>0</v>
      </c>
      <c r="M109" s="31">
        <v>0</v>
      </c>
      <c r="N109" s="32">
        <v>0</v>
      </c>
      <c r="O109" s="33">
        <v>0</v>
      </c>
      <c r="P109" s="32">
        <v>0</v>
      </c>
      <c r="Q109" s="1">
        <f t="shared" si="9"/>
        <v>23</v>
      </c>
      <c r="R109" s="77">
        <f t="shared" si="10"/>
        <v>1.4375</v>
      </c>
    </row>
    <row r="110" spans="2:18" ht="16.5">
      <c r="B110" s="16" t="s">
        <v>11</v>
      </c>
      <c r="C110" s="34">
        <v>3</v>
      </c>
      <c r="D110" s="35">
        <v>1</v>
      </c>
      <c r="E110" s="31">
        <v>0</v>
      </c>
      <c r="F110" s="32">
        <v>0</v>
      </c>
      <c r="G110" s="34">
        <v>1</v>
      </c>
      <c r="H110" s="35">
        <v>1</v>
      </c>
      <c r="I110" s="37">
        <v>3</v>
      </c>
      <c r="J110" s="35">
        <v>1</v>
      </c>
      <c r="K110" s="34">
        <v>0</v>
      </c>
      <c r="L110" s="35">
        <v>1</v>
      </c>
      <c r="M110" s="37">
        <v>3</v>
      </c>
      <c r="N110" s="35">
        <v>1</v>
      </c>
      <c r="O110" s="34">
        <v>0</v>
      </c>
      <c r="P110" s="35">
        <v>1</v>
      </c>
      <c r="Q110" s="1">
        <f t="shared" si="9"/>
        <v>32</v>
      </c>
      <c r="R110" s="77">
        <f t="shared" si="10"/>
        <v>1.4545454545454546</v>
      </c>
    </row>
    <row r="111" spans="2:18" ht="16.5">
      <c r="B111" s="16" t="s">
        <v>12</v>
      </c>
      <c r="C111" s="34">
        <v>0</v>
      </c>
      <c r="D111" s="35">
        <v>1</v>
      </c>
      <c r="E111" s="37">
        <v>3</v>
      </c>
      <c r="F111" s="35">
        <v>1</v>
      </c>
      <c r="G111" s="34">
        <v>1</v>
      </c>
      <c r="H111" s="35">
        <v>1</v>
      </c>
      <c r="I111" s="37">
        <v>0</v>
      </c>
      <c r="J111" s="35">
        <v>1</v>
      </c>
      <c r="K111" s="33">
        <v>0</v>
      </c>
      <c r="L111" s="32">
        <v>0</v>
      </c>
      <c r="M111" s="31">
        <v>0</v>
      </c>
      <c r="N111" s="32">
        <v>0</v>
      </c>
      <c r="O111" s="33">
        <v>0</v>
      </c>
      <c r="P111" s="32">
        <v>0</v>
      </c>
      <c r="Q111" s="1">
        <f t="shared" si="9"/>
        <v>30</v>
      </c>
      <c r="R111" s="77">
        <f t="shared" si="10"/>
        <v>1.4285714285714286</v>
      </c>
    </row>
    <row r="112" spans="2:18" ht="16.5">
      <c r="B112" s="16" t="s">
        <v>13</v>
      </c>
      <c r="C112" s="33">
        <v>0</v>
      </c>
      <c r="D112" s="32">
        <v>0</v>
      </c>
      <c r="E112" s="31">
        <v>0</v>
      </c>
      <c r="F112" s="32">
        <v>0</v>
      </c>
      <c r="G112" s="34">
        <v>1</v>
      </c>
      <c r="H112" s="35">
        <v>1</v>
      </c>
      <c r="I112" s="37">
        <v>3</v>
      </c>
      <c r="J112" s="35">
        <v>1</v>
      </c>
      <c r="K112" s="34">
        <v>3</v>
      </c>
      <c r="L112" s="35">
        <v>1</v>
      </c>
      <c r="M112" s="37">
        <v>3</v>
      </c>
      <c r="N112" s="35">
        <v>1</v>
      </c>
      <c r="O112" s="34">
        <v>3</v>
      </c>
      <c r="P112" s="35">
        <v>1</v>
      </c>
      <c r="Q112" s="1">
        <f t="shared" si="9"/>
        <v>51</v>
      </c>
      <c r="R112" s="77">
        <f t="shared" si="10"/>
        <v>2.125</v>
      </c>
    </row>
    <row r="113" spans="2:18" ht="16.5">
      <c r="B113" s="36" t="s">
        <v>15</v>
      </c>
      <c r="C113" s="33">
        <v>0</v>
      </c>
      <c r="D113" s="32">
        <v>0</v>
      </c>
      <c r="E113" s="37">
        <v>3</v>
      </c>
      <c r="F113" s="35">
        <v>1</v>
      </c>
      <c r="G113" s="33">
        <v>0</v>
      </c>
      <c r="H113" s="32">
        <v>0</v>
      </c>
      <c r="I113" s="31">
        <v>0</v>
      </c>
      <c r="J113" s="32">
        <v>0</v>
      </c>
      <c r="K113" s="34">
        <v>3</v>
      </c>
      <c r="L113" s="35">
        <v>1</v>
      </c>
      <c r="M113" s="31">
        <v>0</v>
      </c>
      <c r="N113" s="32">
        <v>0</v>
      </c>
      <c r="O113" s="33">
        <v>0</v>
      </c>
      <c r="P113" s="32">
        <v>0</v>
      </c>
      <c r="Q113" s="1">
        <f t="shared" si="9"/>
        <v>19</v>
      </c>
      <c r="R113" s="77">
        <f>+Q113/(+D30+F30+H30+J30+L30+N30+P30+D53+F53+H53+J53+L53+N53+P53+D82+F82+H82+J82+L82+N82+P82+D113+F113+H113+J113+L113+N113+P113)</f>
        <v>2.1111111111111112</v>
      </c>
    </row>
    <row r="114" spans="2:18" ht="16.5">
      <c r="B114" s="16" t="s">
        <v>16</v>
      </c>
      <c r="C114" s="33">
        <v>0</v>
      </c>
      <c r="D114" s="32">
        <v>0</v>
      </c>
      <c r="E114" s="37">
        <v>0</v>
      </c>
      <c r="F114" s="35">
        <v>1</v>
      </c>
      <c r="G114" s="33">
        <v>0</v>
      </c>
      <c r="H114" s="32">
        <v>0</v>
      </c>
      <c r="I114" s="37">
        <v>0</v>
      </c>
      <c r="J114" s="35">
        <v>1</v>
      </c>
      <c r="K114" s="33">
        <v>0</v>
      </c>
      <c r="L114" s="32">
        <v>0</v>
      </c>
      <c r="M114" s="31">
        <v>0</v>
      </c>
      <c r="N114" s="32">
        <v>0</v>
      </c>
      <c r="O114" s="34">
        <v>0</v>
      </c>
      <c r="P114" s="35">
        <v>1</v>
      </c>
      <c r="Q114" s="1">
        <f t="shared" si="9"/>
        <v>23</v>
      </c>
      <c r="R114" s="77">
        <f>+Q114/(+D31+F31+H31+J31+L31+N31+P31+D54+F54+H54+J54+L54+N54+P54+D83+F83+H83+J83+L83+N83+P83+D114+F114+H114+J114+L114+N114+P114)</f>
        <v>1.5333333333333334</v>
      </c>
    </row>
    <row r="115" spans="2:18" ht="16.5">
      <c r="B115" s="38" t="s">
        <v>17</v>
      </c>
      <c r="C115" s="59">
        <v>0</v>
      </c>
      <c r="D115" s="58">
        <v>0</v>
      </c>
      <c r="E115" s="55">
        <v>3</v>
      </c>
      <c r="F115" s="54">
        <v>1</v>
      </c>
      <c r="G115" s="53">
        <v>1</v>
      </c>
      <c r="H115" s="54">
        <v>1</v>
      </c>
      <c r="I115" s="55">
        <v>0</v>
      </c>
      <c r="J115" s="54">
        <v>1</v>
      </c>
      <c r="K115" s="59">
        <v>0</v>
      </c>
      <c r="L115" s="58">
        <v>0</v>
      </c>
      <c r="M115" s="91">
        <v>0</v>
      </c>
      <c r="N115" s="58">
        <v>0</v>
      </c>
      <c r="O115" s="59">
        <v>0</v>
      </c>
      <c r="P115" s="58">
        <v>0</v>
      </c>
      <c r="Q115" s="1">
        <f t="shared" si="9"/>
        <v>33</v>
      </c>
      <c r="R115" s="77">
        <f>+Q115/(+D32+F32+H32+J32+L32+N32+P32+D55+F55+H55+J55+L55+N55+P55+D84+F84+H84+J84+L84+N84+P84+D115+F115+H115+J115+L115+N115+P115)</f>
        <v>1.736842105263158</v>
      </c>
    </row>
    <row r="116" spans="2:18" ht="16.5">
      <c r="B116" s="70" t="s">
        <v>23</v>
      </c>
      <c r="C116" s="60">
        <v>0</v>
      </c>
      <c r="D116" s="61">
        <v>0</v>
      </c>
      <c r="E116" s="67">
        <v>0</v>
      </c>
      <c r="F116" s="68">
        <v>0</v>
      </c>
      <c r="G116" s="69">
        <v>0</v>
      </c>
      <c r="H116" s="68">
        <v>0</v>
      </c>
      <c r="I116" s="67">
        <v>0</v>
      </c>
      <c r="J116" s="68">
        <v>0</v>
      </c>
      <c r="K116" s="69">
        <v>0</v>
      </c>
      <c r="L116" s="68">
        <v>0</v>
      </c>
      <c r="M116" s="67">
        <v>0</v>
      </c>
      <c r="N116" s="68">
        <v>0</v>
      </c>
      <c r="O116" s="69">
        <v>0</v>
      </c>
      <c r="P116" s="68">
        <v>0</v>
      </c>
      <c r="Q116" s="1">
        <f t="shared" si="9"/>
        <v>0</v>
      </c>
      <c r="R116" s="77">
        <f>+Q116/(+D33+F33+H33+J33+L33+N33+P33+D56+F56+H56+J56+L56+N56+P56+D85+F85+H85+J85+L85+N85+P85+D116+F116+H116+J116+L116+N116+P116)</f>
        <v>0</v>
      </c>
    </row>
    <row r="117" spans="2:18" ht="16.5">
      <c r="B117" s="70" t="s">
        <v>24</v>
      </c>
      <c r="C117" s="78">
        <v>0</v>
      </c>
      <c r="D117" s="63">
        <v>1</v>
      </c>
      <c r="E117" s="62">
        <v>3</v>
      </c>
      <c r="F117" s="63">
        <v>1</v>
      </c>
      <c r="G117" s="64">
        <v>1</v>
      </c>
      <c r="H117" s="65">
        <v>1</v>
      </c>
      <c r="I117" s="66">
        <v>3</v>
      </c>
      <c r="J117" s="65">
        <v>1</v>
      </c>
      <c r="K117" s="64">
        <v>0</v>
      </c>
      <c r="L117" s="65">
        <v>1</v>
      </c>
      <c r="M117" s="67">
        <v>0</v>
      </c>
      <c r="N117" s="68">
        <v>0</v>
      </c>
      <c r="O117" s="69">
        <v>0</v>
      </c>
      <c r="P117" s="68">
        <v>0</v>
      </c>
      <c r="Q117" s="1">
        <f t="shared" ref="Q117" si="11">+O117+M117+K117+I117+G117+E117+C117+Q86</f>
        <v>16</v>
      </c>
      <c r="R117" s="77">
        <f>+Q117/(+D34+F34+H34+J34+L34+N34+P34+D57+F57+H57+J57+L57+N57+P57+D86+F86+H86+J86+L86+N86+P86+D117+F117+H117+J117+L117+N117+P117)</f>
        <v>1</v>
      </c>
    </row>
    <row r="132" spans="2:17" ht="16.5">
      <c r="B132" s="12" t="s">
        <v>19</v>
      </c>
      <c r="C132" s="13">
        <f>+O100+7</f>
        <v>43205</v>
      </c>
      <c r="D132" s="14"/>
      <c r="E132" s="13">
        <f>+C132+7</f>
        <v>43212</v>
      </c>
      <c r="F132" s="14"/>
      <c r="G132" s="13">
        <f>+E132+7</f>
        <v>43219</v>
      </c>
      <c r="H132" s="14"/>
      <c r="I132" s="13"/>
      <c r="J132" s="14"/>
      <c r="K132" s="5" t="s">
        <v>20</v>
      </c>
      <c r="L132" s="6"/>
      <c r="M132" s="7" t="s">
        <v>21</v>
      </c>
      <c r="N132" s="28"/>
      <c r="O132" s="8" t="s">
        <v>22</v>
      </c>
      <c r="P132" s="14"/>
      <c r="Q132" s="15" t="s">
        <v>1</v>
      </c>
    </row>
    <row r="133" spans="2:17" ht="16.5">
      <c r="B133" s="16" t="s">
        <v>2</v>
      </c>
      <c r="C133" s="33">
        <v>0</v>
      </c>
      <c r="D133" s="32">
        <v>0</v>
      </c>
      <c r="E133" s="19">
        <v>3</v>
      </c>
      <c r="F133" s="18">
        <v>1</v>
      </c>
      <c r="G133" s="34">
        <v>3</v>
      </c>
      <c r="H133" s="35">
        <v>1</v>
      </c>
      <c r="I133" s="19"/>
      <c r="J133" s="29"/>
      <c r="K133" s="3">
        <f t="shared" ref="K133:K146" si="12">+Q133</f>
        <v>12</v>
      </c>
      <c r="L133" s="4"/>
      <c r="M133" s="83">
        <v>0</v>
      </c>
      <c r="N133" s="29"/>
      <c r="O133" s="9">
        <f t="shared" ref="O133:O144" si="13">+D17+F17+H17+J17+L17+N17+P17+D41+F41+H41+J41+L41+N41+P41+D70+F70+H70+J70+L70+N70+P70+D101+F101+H101+J101+L101+N101+P101+D133+F133+H133</f>
        <v>8</v>
      </c>
      <c r="P133" s="30"/>
      <c r="Q133" s="1">
        <f>+Q101+E133+C133+G133</f>
        <v>12</v>
      </c>
    </row>
    <row r="134" spans="2:17" ht="16.5">
      <c r="B134" s="16" t="s">
        <v>3</v>
      </c>
      <c r="C134" s="17">
        <v>3</v>
      </c>
      <c r="D134" s="18">
        <v>1</v>
      </c>
      <c r="E134" s="19">
        <v>0</v>
      </c>
      <c r="F134" s="18">
        <v>1</v>
      </c>
      <c r="G134" s="17">
        <v>0</v>
      </c>
      <c r="H134" s="18">
        <v>1</v>
      </c>
      <c r="I134" s="19"/>
      <c r="J134" s="29"/>
      <c r="K134" s="3">
        <f t="shared" si="12"/>
        <v>36</v>
      </c>
      <c r="L134" s="4"/>
      <c r="M134" s="83">
        <f t="shared" ref="M134:M144" si="14">+K134/(D18+F18+H18+J18+L18+N18+P18+D42+F42+H42+J42+L42+N42+P42+D71+F71+H71+J71+L71+N71+P71+D102+F102+H102+J102+L102+N102+P102+D134+F134+H134)</f>
        <v>1.2857142857142858</v>
      </c>
      <c r="N134" s="29"/>
      <c r="O134" s="9">
        <f t="shared" si="13"/>
        <v>28</v>
      </c>
      <c r="P134" s="30"/>
      <c r="Q134" s="1">
        <f t="shared" ref="Q134:Q147" si="15">+Q102+E134+C134+G134</f>
        <v>36</v>
      </c>
    </row>
    <row r="135" spans="2:17" ht="16.5">
      <c r="B135" s="16" t="s">
        <v>4</v>
      </c>
      <c r="C135" s="25">
        <v>0</v>
      </c>
      <c r="D135" s="24">
        <v>0</v>
      </c>
      <c r="E135" s="19">
        <v>3</v>
      </c>
      <c r="F135" s="18">
        <v>1</v>
      </c>
      <c r="G135" s="17">
        <v>3</v>
      </c>
      <c r="H135" s="18">
        <v>1</v>
      </c>
      <c r="I135" s="19"/>
      <c r="J135" s="29"/>
      <c r="K135" s="3">
        <f t="shared" si="12"/>
        <v>38</v>
      </c>
      <c r="L135" s="4"/>
      <c r="M135" s="83">
        <f t="shared" si="14"/>
        <v>1.5833333333333333</v>
      </c>
      <c r="N135" s="29"/>
      <c r="O135" s="9">
        <f t="shared" si="13"/>
        <v>24</v>
      </c>
      <c r="P135" s="30"/>
      <c r="Q135" s="1">
        <f t="shared" si="15"/>
        <v>38</v>
      </c>
    </row>
    <row r="136" spans="2:17" ht="16.5">
      <c r="B136" s="16" t="s">
        <v>5</v>
      </c>
      <c r="C136" s="17">
        <v>3</v>
      </c>
      <c r="D136" s="18">
        <v>1</v>
      </c>
      <c r="E136" s="19">
        <v>0</v>
      </c>
      <c r="F136" s="18">
        <v>1</v>
      </c>
      <c r="G136" s="17">
        <v>0</v>
      </c>
      <c r="H136" s="18">
        <v>1</v>
      </c>
      <c r="I136" s="19"/>
      <c r="J136" s="29"/>
      <c r="K136" s="3">
        <f t="shared" si="12"/>
        <v>33</v>
      </c>
      <c r="L136" s="4"/>
      <c r="M136" s="83">
        <f t="shared" si="14"/>
        <v>1.5714285714285714</v>
      </c>
      <c r="N136" s="29"/>
      <c r="O136" s="9">
        <f t="shared" si="13"/>
        <v>21</v>
      </c>
      <c r="P136" s="30"/>
      <c r="Q136" s="1">
        <f t="shared" si="15"/>
        <v>33</v>
      </c>
    </row>
    <row r="137" spans="2:17" ht="16.5">
      <c r="B137" s="16" t="s">
        <v>6</v>
      </c>
      <c r="C137" s="34">
        <v>0</v>
      </c>
      <c r="D137" s="35">
        <v>1</v>
      </c>
      <c r="E137" s="37">
        <v>3</v>
      </c>
      <c r="F137" s="35">
        <v>1</v>
      </c>
      <c r="G137" s="17">
        <v>3</v>
      </c>
      <c r="H137" s="18">
        <v>1</v>
      </c>
      <c r="I137" s="19"/>
      <c r="J137" s="29"/>
      <c r="K137" s="3">
        <f t="shared" si="12"/>
        <v>33</v>
      </c>
      <c r="L137" s="4"/>
      <c r="M137" s="83">
        <f t="shared" si="14"/>
        <v>1.1785714285714286</v>
      </c>
      <c r="N137" s="29"/>
      <c r="O137" s="9">
        <f t="shared" si="13"/>
        <v>28</v>
      </c>
      <c r="P137" s="30"/>
      <c r="Q137" s="1">
        <f t="shared" si="15"/>
        <v>33</v>
      </c>
    </row>
    <row r="138" spans="2:17" ht="16.5">
      <c r="B138" s="16" t="s">
        <v>7</v>
      </c>
      <c r="C138" s="17">
        <v>0</v>
      </c>
      <c r="D138" s="18">
        <v>1</v>
      </c>
      <c r="E138" s="19">
        <v>0</v>
      </c>
      <c r="F138" s="18">
        <v>1</v>
      </c>
      <c r="G138" s="34">
        <v>0</v>
      </c>
      <c r="H138" s="35">
        <v>1</v>
      </c>
      <c r="I138" s="23"/>
      <c r="J138" s="29"/>
      <c r="K138" s="3">
        <f t="shared" si="12"/>
        <v>14</v>
      </c>
      <c r="L138" s="4"/>
      <c r="M138" s="83">
        <f t="shared" si="14"/>
        <v>0.66666666666666663</v>
      </c>
      <c r="N138" s="29"/>
      <c r="O138" s="9">
        <f t="shared" si="13"/>
        <v>21</v>
      </c>
      <c r="P138" s="30"/>
      <c r="Q138" s="1">
        <f t="shared" si="15"/>
        <v>14</v>
      </c>
    </row>
    <row r="139" spans="2:17" ht="16.5">
      <c r="B139" s="16" t="s">
        <v>8</v>
      </c>
      <c r="C139" s="17">
        <v>3</v>
      </c>
      <c r="D139" s="18">
        <v>1</v>
      </c>
      <c r="E139" s="37">
        <v>0</v>
      </c>
      <c r="F139" s="35">
        <v>1</v>
      </c>
      <c r="G139" s="17">
        <v>0</v>
      </c>
      <c r="H139" s="18">
        <v>1</v>
      </c>
      <c r="I139" s="19"/>
      <c r="J139" s="29"/>
      <c r="K139" s="3">
        <f t="shared" si="12"/>
        <v>36</v>
      </c>
      <c r="L139" s="4"/>
      <c r="M139" s="83">
        <f t="shared" si="14"/>
        <v>1.2857142857142858</v>
      </c>
      <c r="N139" s="29"/>
      <c r="O139" s="9">
        <f t="shared" si="13"/>
        <v>28</v>
      </c>
      <c r="P139" s="30"/>
      <c r="Q139" s="1">
        <f t="shared" si="15"/>
        <v>36</v>
      </c>
    </row>
    <row r="140" spans="2:17" ht="16.5">
      <c r="B140" s="16" t="s">
        <v>9</v>
      </c>
      <c r="C140" s="33">
        <v>0</v>
      </c>
      <c r="D140" s="32">
        <v>0</v>
      </c>
      <c r="E140" s="31">
        <v>0</v>
      </c>
      <c r="F140" s="32">
        <v>0</v>
      </c>
      <c r="G140" s="25">
        <v>0</v>
      </c>
      <c r="H140" s="24">
        <v>0</v>
      </c>
      <c r="I140" s="23"/>
      <c r="J140" s="29"/>
      <c r="K140" s="3">
        <f t="shared" si="12"/>
        <v>0</v>
      </c>
      <c r="L140" s="4"/>
      <c r="M140" s="83">
        <f t="shared" si="14"/>
        <v>0</v>
      </c>
      <c r="N140" s="29"/>
      <c r="O140" s="9">
        <f t="shared" si="13"/>
        <v>1</v>
      </c>
      <c r="P140" s="30"/>
      <c r="Q140" s="1">
        <f t="shared" si="15"/>
        <v>0</v>
      </c>
    </row>
    <row r="141" spans="2:17" ht="16.5">
      <c r="B141" s="16" t="s">
        <v>10</v>
      </c>
      <c r="C141" s="34">
        <v>3</v>
      </c>
      <c r="D141" s="35">
        <v>1</v>
      </c>
      <c r="E141" s="37">
        <v>0</v>
      </c>
      <c r="F141" s="35">
        <v>1</v>
      </c>
      <c r="G141" s="34">
        <v>3</v>
      </c>
      <c r="H141" s="35">
        <v>1</v>
      </c>
      <c r="I141" s="23"/>
      <c r="J141" s="29"/>
      <c r="K141" s="3">
        <f t="shared" si="12"/>
        <v>29</v>
      </c>
      <c r="L141" s="4"/>
      <c r="M141" s="83">
        <f t="shared" si="14"/>
        <v>1.5263157894736843</v>
      </c>
      <c r="N141" s="29"/>
      <c r="O141" s="9">
        <f t="shared" si="13"/>
        <v>19</v>
      </c>
      <c r="P141" s="30"/>
      <c r="Q141" s="1">
        <f t="shared" si="15"/>
        <v>29</v>
      </c>
    </row>
    <row r="142" spans="2:17" ht="16.5">
      <c r="B142" s="16" t="s">
        <v>11</v>
      </c>
      <c r="C142" s="17">
        <v>0</v>
      </c>
      <c r="D142" s="18">
        <v>1</v>
      </c>
      <c r="E142" s="37">
        <v>0</v>
      </c>
      <c r="F142" s="35">
        <v>1</v>
      </c>
      <c r="G142" s="34">
        <v>0</v>
      </c>
      <c r="H142" s="35">
        <v>1</v>
      </c>
      <c r="I142" s="19"/>
      <c r="J142" s="29"/>
      <c r="K142" s="3">
        <f t="shared" si="12"/>
        <v>32</v>
      </c>
      <c r="L142" s="4"/>
      <c r="M142" s="83">
        <f t="shared" si="14"/>
        <v>1.28</v>
      </c>
      <c r="N142" s="29"/>
      <c r="O142" s="9">
        <f t="shared" si="13"/>
        <v>25</v>
      </c>
      <c r="P142" s="30"/>
      <c r="Q142" s="1">
        <f t="shared" si="15"/>
        <v>32</v>
      </c>
    </row>
    <row r="143" spans="2:17" ht="16.5">
      <c r="B143" s="16" t="s">
        <v>12</v>
      </c>
      <c r="C143" s="34">
        <v>0</v>
      </c>
      <c r="D143" s="35">
        <v>1</v>
      </c>
      <c r="E143" s="37">
        <v>3</v>
      </c>
      <c r="F143" s="35">
        <v>1</v>
      </c>
      <c r="G143" s="34">
        <v>0</v>
      </c>
      <c r="H143" s="35">
        <v>1</v>
      </c>
      <c r="I143" s="19"/>
      <c r="J143" s="29"/>
      <c r="K143" s="3">
        <f t="shared" si="12"/>
        <v>33</v>
      </c>
      <c r="L143" s="4"/>
      <c r="M143" s="83">
        <f t="shared" si="14"/>
        <v>1.375</v>
      </c>
      <c r="N143" s="29"/>
      <c r="O143" s="9">
        <f t="shared" si="13"/>
        <v>24</v>
      </c>
      <c r="P143" s="30"/>
      <c r="Q143" s="1">
        <f t="shared" si="15"/>
        <v>33</v>
      </c>
    </row>
    <row r="144" spans="2:17" ht="16.5">
      <c r="B144" s="16" t="s">
        <v>13</v>
      </c>
      <c r="C144" s="17">
        <v>0</v>
      </c>
      <c r="D144" s="18">
        <v>1</v>
      </c>
      <c r="E144" s="19">
        <v>3</v>
      </c>
      <c r="F144" s="18">
        <v>1</v>
      </c>
      <c r="G144" s="34">
        <v>3</v>
      </c>
      <c r="H144" s="35">
        <v>1</v>
      </c>
      <c r="I144" s="19"/>
      <c r="J144" s="29"/>
      <c r="K144" s="3">
        <f t="shared" si="12"/>
        <v>57</v>
      </c>
      <c r="L144" s="4"/>
      <c r="M144" s="83">
        <f t="shared" si="14"/>
        <v>2.1111111111111112</v>
      </c>
      <c r="N144" s="29"/>
      <c r="O144" s="9">
        <f t="shared" si="13"/>
        <v>27</v>
      </c>
      <c r="P144" s="30"/>
      <c r="Q144" s="1">
        <f t="shared" si="15"/>
        <v>57</v>
      </c>
    </row>
    <row r="145" spans="2:17" ht="16.5">
      <c r="B145" s="36" t="s">
        <v>15</v>
      </c>
      <c r="C145" s="25">
        <v>0</v>
      </c>
      <c r="D145" s="24">
        <v>0</v>
      </c>
      <c r="E145" s="23">
        <v>0</v>
      </c>
      <c r="F145" s="24">
        <v>0</v>
      </c>
      <c r="G145" s="34">
        <v>3</v>
      </c>
      <c r="H145" s="35">
        <v>1</v>
      </c>
      <c r="I145" s="23"/>
      <c r="J145" s="29"/>
      <c r="K145" s="3">
        <f t="shared" si="12"/>
        <v>22</v>
      </c>
      <c r="L145" s="4"/>
      <c r="M145" s="83">
        <f>+K145/(D30+F30+H30+J30+L30+N30+P30+D53+F53+H53+J53+L53+N53+P53+D82+F82+H82+J82+L82+N82+P82+D113+F113+H113+J113+L113+N113+P113+D145+F145+H145)</f>
        <v>2.2000000000000002</v>
      </c>
      <c r="N145" s="29"/>
      <c r="O145" s="9">
        <f>+D30+F30+H30+J30+L30+N30+P30+D53+F53+H53+J53+L53+N53+P53+D82+F82+H82+J82+L82+N82+P82+D113+F113+H113+J113+L113+N113+P113+D145+F145+H145</f>
        <v>10</v>
      </c>
      <c r="P145" s="30"/>
      <c r="Q145" s="1">
        <f t="shared" si="15"/>
        <v>22</v>
      </c>
    </row>
    <row r="146" spans="2:17" ht="16.5">
      <c r="B146" s="16" t="s">
        <v>16</v>
      </c>
      <c r="C146" s="25">
        <v>0</v>
      </c>
      <c r="D146" s="24">
        <v>0</v>
      </c>
      <c r="E146" s="23">
        <v>0</v>
      </c>
      <c r="F146" s="24">
        <v>0</v>
      </c>
      <c r="G146" s="33">
        <v>0</v>
      </c>
      <c r="H146" s="32">
        <v>0</v>
      </c>
      <c r="I146" s="23"/>
      <c r="J146" s="29"/>
      <c r="K146" s="3">
        <f t="shared" si="12"/>
        <v>23</v>
      </c>
      <c r="L146" s="4"/>
      <c r="M146" s="83">
        <f>+K146/(D31+F31+H31+J31+L31+N31+P31+D54+F54+H54+J54+L54+N54+P54+D83+F83+H83+J83+L83+N83+P83+D114+F114+H114+J114+L114+N114+P114+D146+F146+H146)</f>
        <v>1.5333333333333334</v>
      </c>
      <c r="N146" s="29"/>
      <c r="O146" s="9">
        <f>+D31+F31+H31+J31+L31+N31+P31+D54+F54+H54+J54+L54+N54+P54+D83+F83+H83+J83+L83+N83+P83+D114+F114+H114+J114+L114+N114+P114+D146+F146+H146</f>
        <v>15</v>
      </c>
      <c r="P146" s="30"/>
      <c r="Q146" s="1">
        <f t="shared" si="15"/>
        <v>23</v>
      </c>
    </row>
    <row r="147" spans="2:17" ht="16.5">
      <c r="B147" s="38" t="s">
        <v>17</v>
      </c>
      <c r="C147" s="42">
        <v>0</v>
      </c>
      <c r="D147" s="41">
        <v>0</v>
      </c>
      <c r="E147" s="91">
        <v>0</v>
      </c>
      <c r="F147" s="58">
        <v>0</v>
      </c>
      <c r="G147" s="59">
        <v>0</v>
      </c>
      <c r="H147" s="58">
        <v>0</v>
      </c>
      <c r="I147" s="40"/>
      <c r="J147" s="44"/>
      <c r="K147" s="45">
        <f>+Q115+C147+E147+G147</f>
        <v>33</v>
      </c>
      <c r="L147" s="46"/>
      <c r="M147" s="83">
        <f>+K147/(D32+F32+H32+J32+L32+N32+P32+D55+F55+H55+J55+L55+N55+P55+D84+F84+H84+J84+L84+N84+P84+D115+F115+H115+J115+L115+N115+P115+D147+F147+H147)</f>
        <v>1.736842105263158</v>
      </c>
      <c r="N147" s="44"/>
      <c r="O147" s="47">
        <f>+D32+F32+H32+J32+L32+N32+P32+D55+F55+H55+J55+L55+N55+P55+D84+F84+H84+J84+L84+N84+P84+D115+F115+H115+J115+L115+N115+P115+D147+F147+H147</f>
        <v>19</v>
      </c>
      <c r="P147" s="48"/>
      <c r="Q147" s="1">
        <f t="shared" si="15"/>
        <v>33</v>
      </c>
    </row>
    <row r="148" spans="2:17" ht="16.5">
      <c r="B148" s="70" t="s">
        <v>23</v>
      </c>
      <c r="C148" s="60">
        <v>0</v>
      </c>
      <c r="D148" s="61">
        <v>0</v>
      </c>
      <c r="E148" s="67">
        <v>0</v>
      </c>
      <c r="F148" s="68">
        <v>0</v>
      </c>
      <c r="G148" s="69">
        <v>0</v>
      </c>
      <c r="H148" s="68">
        <v>0</v>
      </c>
      <c r="I148" s="66"/>
      <c r="J148" s="44"/>
      <c r="K148" s="45">
        <f>+Q116+C148+E148+G148+I148</f>
        <v>0</v>
      </c>
      <c r="L148" s="46"/>
      <c r="M148" s="83">
        <f>+K148/(D33+F33+H33+J33+L33+N33+P33+D56+F56+H56+J56+L56+N56+P56+D85+F85+H85+J85+L85+N85+P85+D116+F116+H116+J116+L116+N116+P116+D148+F148+H148)</f>
        <v>0</v>
      </c>
      <c r="N148" s="44"/>
      <c r="O148" s="47">
        <f>+D33+F33+H33+J33+L33+N33+P33+D56+F56+H56+J56+L56+N56+P56+D85+F85+H85+J85+L85+N85+P85+D116+F116+H116+J116+L116+N116+P116+D148+F148+H148</f>
        <v>1</v>
      </c>
      <c r="P148" s="48"/>
      <c r="Q148" s="1">
        <f t="shared" ref="Q148" si="16">+Q116+E148+C148+G148</f>
        <v>0</v>
      </c>
    </row>
    <row r="149" spans="2:17" ht="16.5">
      <c r="B149" s="70" t="s">
        <v>24</v>
      </c>
      <c r="C149" s="60">
        <v>3</v>
      </c>
      <c r="D149" s="61">
        <v>1</v>
      </c>
      <c r="E149" s="67">
        <v>0</v>
      </c>
      <c r="F149" s="68">
        <v>0</v>
      </c>
      <c r="G149" s="69">
        <v>0</v>
      </c>
      <c r="H149" s="68">
        <v>0</v>
      </c>
      <c r="I149" s="66"/>
      <c r="J149" s="44"/>
      <c r="K149" s="45">
        <f>+Q117+C149+E149+G149+I149</f>
        <v>19</v>
      </c>
      <c r="L149" s="46"/>
      <c r="M149" s="83">
        <f>+K149/(D34+F34+H34+J34+L34+N34+P34+D57+F57+H57+J57+L57+N57+P57+D86+F86+H86+J86+L86+N86+P86+D117+F117+H117+J117+L117+N117+P117+D149+F149+H149)</f>
        <v>1.1176470588235294</v>
      </c>
      <c r="N149" s="44"/>
      <c r="O149" s="47">
        <f>+D34+F34+H34+J34+L34+N34+P34+D57+F57+H57+J57+L57+N57+P57+D86+F86+H86+J86+L86+N86+P86+D117+F117+H117+J117+L117+N117+P117+D149+F149+H149</f>
        <v>17</v>
      </c>
      <c r="P149" s="48"/>
      <c r="Q149" s="1">
        <f t="shared" ref="Q149" si="17">+Q117+E149+C149+G149</f>
        <v>19</v>
      </c>
    </row>
  </sheetData>
  <autoFilter ref="Q132:Q148"/>
  <pageMargins left="0.7" right="0.7" top="0.78740157499999996" bottom="0.78740157499999996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Felber cup 2017-2018</vt:lpstr>
    </vt:vector>
  </TitlesOfParts>
  <Company>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Milan Bouček</cp:lastModifiedBy>
  <dcterms:created xsi:type="dcterms:W3CDTF">2015-11-15T14:49:51Z</dcterms:created>
  <dcterms:modified xsi:type="dcterms:W3CDTF">2018-04-30T07:28:26Z</dcterms:modified>
</cp:coreProperties>
</file>